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 defaultThemeVersion="124226"/>
  <xr:revisionPtr revIDLastSave="0" documentId="13_ncr:1_{C68FFB54-9294-464B-B03D-EF25A8379958}" xr6:coauthVersionLast="47" xr6:coauthVersionMax="47" xr10:uidLastSave="{00000000-0000-0000-0000-000000000000}"/>
  <bookViews>
    <workbookView xWindow="-120" yWindow="-120" windowWidth="29040" windowHeight="15990" tabRatio="808" activeTab="2" xr2:uid="{00000000-000D-0000-FFFF-FFFF00000000}"/>
  </bookViews>
  <sheets>
    <sheet name="สรุป" sheetId="1" r:id="rId1"/>
    <sheet name="รายละเอียด" sheetId="36" r:id="rId2"/>
    <sheet name="วันทำงาน" sheetId="38" r:id="rId3"/>
    <sheet name="เงื่อนไข" sheetId="39" r:id="rId4"/>
  </sheets>
  <calcPr calcId="181029"/>
</workbook>
</file>

<file path=xl/calcChain.xml><?xml version="1.0" encoding="utf-8"?>
<calcChain xmlns="http://schemas.openxmlformats.org/spreadsheetml/2006/main">
  <c r="J45" i="36" l="1"/>
  <c r="J46" i="36"/>
  <c r="J47" i="36"/>
  <c r="J48" i="36"/>
  <c r="J49" i="36"/>
  <c r="J50" i="36"/>
  <c r="J51" i="36"/>
  <c r="J52" i="36"/>
  <c r="J53" i="36"/>
  <c r="J54" i="36"/>
  <c r="J55" i="36"/>
  <c r="J56" i="36"/>
  <c r="J57" i="36"/>
  <c r="J58" i="36"/>
  <c r="J59" i="36"/>
  <c r="J60" i="36"/>
  <c r="J61" i="36"/>
  <c r="J62" i="36"/>
  <c r="J63" i="36"/>
  <c r="J71" i="38"/>
  <c r="J72" i="38"/>
  <c r="J73" i="38"/>
  <c r="J74" i="38"/>
  <c r="J75" i="38"/>
  <c r="J76" i="38"/>
  <c r="J77" i="38"/>
  <c r="J78" i="38"/>
  <c r="J79" i="38"/>
  <c r="J80" i="38"/>
  <c r="J81" i="38"/>
  <c r="J82" i="38"/>
  <c r="J83" i="38"/>
  <c r="J84" i="38"/>
  <c r="J85" i="38"/>
  <c r="J86" i="38"/>
  <c r="J87" i="38"/>
  <c r="J88" i="38"/>
  <c r="J89" i="38"/>
  <c r="J90" i="38"/>
  <c r="J91" i="38"/>
  <c r="J92" i="38"/>
  <c r="J93" i="38"/>
  <c r="J94" i="38"/>
  <c r="J95" i="38"/>
  <c r="J96" i="38"/>
  <c r="J97" i="38"/>
  <c r="J98" i="38"/>
  <c r="J99" i="38"/>
  <c r="J100" i="38"/>
  <c r="J101" i="38"/>
  <c r="J102" i="38"/>
  <c r="J103" i="38"/>
  <c r="J104" i="38"/>
  <c r="J105" i="38"/>
  <c r="J106" i="38"/>
  <c r="J107" i="38"/>
  <c r="J108" i="38"/>
  <c r="J109" i="38"/>
  <c r="J110" i="38"/>
  <c r="J111" i="38"/>
  <c r="J112" i="38"/>
  <c r="J113" i="38"/>
  <c r="J114" i="38"/>
  <c r="J115" i="38"/>
  <c r="J116" i="38"/>
  <c r="J117" i="38"/>
  <c r="J118" i="38"/>
  <c r="J119" i="38"/>
  <c r="J120" i="38"/>
  <c r="J121" i="38"/>
  <c r="J122" i="38"/>
  <c r="J123" i="38"/>
  <c r="J124" i="38"/>
  <c r="J125" i="38"/>
  <c r="J126" i="38"/>
  <c r="J127" i="38"/>
  <c r="J128" i="38"/>
  <c r="J129" i="38"/>
  <c r="J130" i="38"/>
  <c r="J131" i="38"/>
  <c r="J132" i="38"/>
  <c r="J133" i="38"/>
  <c r="J134" i="38"/>
  <c r="J135" i="38"/>
  <c r="J136" i="38"/>
  <c r="J137" i="38"/>
  <c r="J138" i="38"/>
  <c r="J139" i="38"/>
  <c r="J140" i="38"/>
  <c r="J141" i="38"/>
  <c r="J142" i="38"/>
  <c r="J143" i="38"/>
  <c r="J144" i="38"/>
  <c r="J145" i="38"/>
  <c r="J146" i="38"/>
  <c r="J147" i="38"/>
  <c r="J148" i="38"/>
  <c r="J149" i="38"/>
  <c r="J150" i="38"/>
  <c r="J151" i="38"/>
  <c r="J152" i="38"/>
  <c r="J153" i="38"/>
  <c r="J154" i="38"/>
  <c r="J155" i="38"/>
  <c r="J156" i="38"/>
  <c r="J157" i="38"/>
  <c r="O52" i="36"/>
  <c r="O53" i="36"/>
  <c r="O54" i="36"/>
  <c r="O55" i="36"/>
  <c r="O56" i="36"/>
  <c r="O57" i="36"/>
  <c r="O58" i="36"/>
  <c r="O59" i="36"/>
  <c r="O60" i="36"/>
  <c r="O61" i="36"/>
  <c r="O62" i="36"/>
  <c r="O63" i="36"/>
  <c r="Q7" i="36" l="1"/>
  <c r="T7" i="36" s="1"/>
  <c r="B11" i="36"/>
  <c r="Q11" i="36" s="1"/>
  <c r="T11" i="36" s="1"/>
  <c r="V29" i="36"/>
  <c r="V53" i="36"/>
  <c r="I16" i="38"/>
  <c r="V16" i="36" s="1"/>
  <c r="I17" i="38"/>
  <c r="V17" i="36" s="1"/>
  <c r="I18" i="38"/>
  <c r="V18" i="36" s="1"/>
  <c r="I19" i="38"/>
  <c r="V19" i="36" s="1"/>
  <c r="I20" i="38"/>
  <c r="V20" i="36" s="1"/>
  <c r="I21" i="38"/>
  <c r="V21" i="36" s="1"/>
  <c r="I22" i="38"/>
  <c r="V22" i="36" s="1"/>
  <c r="I23" i="38"/>
  <c r="V23" i="36" s="1"/>
  <c r="I24" i="38"/>
  <c r="V24" i="36" s="1"/>
  <c r="I25" i="38"/>
  <c r="V25" i="36" s="1"/>
  <c r="I26" i="38"/>
  <c r="V26" i="36" s="1"/>
  <c r="I27" i="38"/>
  <c r="V27" i="36" s="1"/>
  <c r="I28" i="38"/>
  <c r="V28" i="36" s="1"/>
  <c r="I29" i="38"/>
  <c r="I30" i="38"/>
  <c r="V30" i="36" s="1"/>
  <c r="I31" i="38"/>
  <c r="V31" i="36" s="1"/>
  <c r="I32" i="38"/>
  <c r="V32" i="36" s="1"/>
  <c r="I33" i="38"/>
  <c r="V33" i="36" s="1"/>
  <c r="I34" i="38"/>
  <c r="V34" i="36" s="1"/>
  <c r="I35" i="38"/>
  <c r="V35" i="36" s="1"/>
  <c r="I36" i="38"/>
  <c r="V36" i="36" s="1"/>
  <c r="I37" i="38"/>
  <c r="V37" i="36" s="1"/>
  <c r="I38" i="38"/>
  <c r="V38" i="36" s="1"/>
  <c r="I39" i="38"/>
  <c r="V39" i="36" s="1"/>
  <c r="I40" i="38"/>
  <c r="V40" i="36" s="1"/>
  <c r="I41" i="38"/>
  <c r="V41" i="36" s="1"/>
  <c r="I42" i="38"/>
  <c r="V42" i="36" s="1"/>
  <c r="I43" i="38"/>
  <c r="V43" i="36" s="1"/>
  <c r="I44" i="38"/>
  <c r="V44" i="36" s="1"/>
  <c r="I45" i="38"/>
  <c r="V45" i="36" s="1"/>
  <c r="I46" i="38"/>
  <c r="V46" i="36" s="1"/>
  <c r="I47" i="38"/>
  <c r="V47" i="36" s="1"/>
  <c r="I48" i="38"/>
  <c r="V48" i="36" s="1"/>
  <c r="I49" i="38"/>
  <c r="V49" i="36" s="1"/>
  <c r="I50" i="38"/>
  <c r="V50" i="36" s="1"/>
  <c r="I51" i="38"/>
  <c r="V51" i="36" s="1"/>
  <c r="I52" i="38"/>
  <c r="V52" i="36" s="1"/>
  <c r="I53" i="38"/>
  <c r="I54" i="38"/>
  <c r="V54" i="36" s="1"/>
  <c r="I55" i="38"/>
  <c r="V55" i="36" s="1"/>
  <c r="I56" i="38"/>
  <c r="V56" i="36" s="1"/>
  <c r="I57" i="38"/>
  <c r="V57" i="36" s="1"/>
  <c r="I58" i="38"/>
  <c r="V58" i="36" s="1"/>
  <c r="I59" i="38"/>
  <c r="V59" i="36" s="1"/>
  <c r="I60" i="38"/>
  <c r="V60" i="36" s="1"/>
  <c r="I61" i="38"/>
  <c r="V61" i="36" s="1"/>
  <c r="I62" i="38"/>
  <c r="V62" i="36" s="1"/>
  <c r="I63" i="38"/>
  <c r="V63" i="36" s="1"/>
  <c r="I15" i="38"/>
  <c r="V15" i="36" s="1"/>
  <c r="A14" i="1"/>
  <c r="B14" i="1"/>
  <c r="C14" i="1"/>
  <c r="D14" i="1"/>
  <c r="E14" i="1"/>
  <c r="A15" i="1"/>
  <c r="B15" i="1"/>
  <c r="C15" i="1"/>
  <c r="D15" i="1"/>
  <c r="E15" i="1"/>
  <c r="A13" i="36"/>
  <c r="B13" i="36"/>
  <c r="J14" i="1" s="1"/>
  <c r="M14" i="1" s="1"/>
  <c r="D13" i="36"/>
  <c r="E13" i="36"/>
  <c r="F13" i="36"/>
  <c r="G13" i="36"/>
  <c r="L13" i="36"/>
  <c r="M13" i="36"/>
  <c r="A14" i="36"/>
  <c r="B14" i="36"/>
  <c r="J15" i="1" s="1"/>
  <c r="M15" i="1" s="1"/>
  <c r="D14" i="36"/>
  <c r="E14" i="36"/>
  <c r="F14" i="36"/>
  <c r="G14" i="36"/>
  <c r="B12" i="36"/>
  <c r="C12" i="36" s="1"/>
  <c r="C7" i="36"/>
  <c r="B8" i="36"/>
  <c r="C8" i="36" s="1"/>
  <c r="B9" i="36"/>
  <c r="C9" i="36" s="1"/>
  <c r="A12" i="1"/>
  <c r="B12" i="1"/>
  <c r="C12" i="1"/>
  <c r="D12" i="1"/>
  <c r="E12" i="1"/>
  <c r="A13" i="1"/>
  <c r="B13" i="1"/>
  <c r="C13" i="1"/>
  <c r="D13" i="1"/>
  <c r="E13" i="1"/>
  <c r="A10" i="1"/>
  <c r="B10" i="1"/>
  <c r="C10" i="1"/>
  <c r="D10" i="1"/>
  <c r="E10" i="1"/>
  <c r="A8" i="1"/>
  <c r="B8" i="1"/>
  <c r="C8" i="1"/>
  <c r="D8" i="1"/>
  <c r="E8" i="1"/>
  <c r="A9" i="1"/>
  <c r="B9" i="1"/>
  <c r="C9" i="1"/>
  <c r="D9" i="1"/>
  <c r="E9" i="1"/>
  <c r="A11" i="36"/>
  <c r="D11" i="36"/>
  <c r="E11" i="36"/>
  <c r="F11" i="36"/>
  <c r="G11" i="36"/>
  <c r="A12" i="36"/>
  <c r="D12" i="36"/>
  <c r="E12" i="36"/>
  <c r="F12" i="36"/>
  <c r="G12" i="36"/>
  <c r="L12" i="36"/>
  <c r="M12" i="36"/>
  <c r="L7" i="36"/>
  <c r="M7" i="36"/>
  <c r="L9" i="36"/>
  <c r="M9" i="36"/>
  <c r="G7" i="36"/>
  <c r="G8" i="36"/>
  <c r="G9" i="36"/>
  <c r="F7" i="36"/>
  <c r="F8" i="36"/>
  <c r="F9" i="36"/>
  <c r="A7" i="36"/>
  <c r="A8" i="36"/>
  <c r="A9" i="36"/>
  <c r="D7" i="36"/>
  <c r="D8" i="36"/>
  <c r="D9" i="36"/>
  <c r="E7" i="36"/>
  <c r="E8" i="36"/>
  <c r="E9" i="36"/>
  <c r="C11" i="36" l="1"/>
  <c r="Q9" i="36"/>
  <c r="T9" i="36" s="1"/>
  <c r="Q8" i="36"/>
  <c r="T8" i="36" s="1"/>
  <c r="Q14" i="36"/>
  <c r="T14" i="36" s="1"/>
  <c r="Q13" i="36"/>
  <c r="T13" i="36" s="1"/>
  <c r="Q12" i="36"/>
  <c r="T12" i="36" s="1"/>
  <c r="C13" i="36"/>
  <c r="C14" i="36"/>
  <c r="J10" i="1"/>
  <c r="M10" i="1" s="1"/>
  <c r="BL63" i="36" l="1"/>
  <c r="V64" i="1" s="1"/>
  <c r="BG63" i="36"/>
  <c r="U64" i="1" s="1"/>
  <c r="BB63" i="36"/>
  <c r="T64" i="1" s="1"/>
  <c r="AH63" i="36"/>
  <c r="P64" i="1" s="1"/>
  <c r="AM63" i="36"/>
  <c r="Q64" i="1" s="1"/>
  <c r="AR63" i="36"/>
  <c r="R64" i="1" s="1"/>
  <c r="AW63" i="36"/>
  <c r="S64" i="1" s="1"/>
  <c r="BH16" i="36"/>
  <c r="BH17" i="36"/>
  <c r="BH18" i="36"/>
  <c r="BH19" i="36"/>
  <c r="BH20" i="36"/>
  <c r="BH21" i="36"/>
  <c r="BH22" i="36"/>
  <c r="BH23" i="36"/>
  <c r="BH24" i="36"/>
  <c r="BH25" i="36"/>
  <c r="BH26" i="36"/>
  <c r="BH27" i="36"/>
  <c r="BH28" i="36"/>
  <c r="BH29" i="36"/>
  <c r="BH30" i="36"/>
  <c r="BH31" i="36"/>
  <c r="BH32" i="36"/>
  <c r="BH33" i="36"/>
  <c r="BH34" i="36"/>
  <c r="BH35" i="36"/>
  <c r="BH36" i="36"/>
  <c r="BH37" i="36"/>
  <c r="BH38" i="36"/>
  <c r="BH39" i="36"/>
  <c r="BH40" i="36"/>
  <c r="BH41" i="36"/>
  <c r="BH42" i="36"/>
  <c r="BH43" i="36"/>
  <c r="BH44" i="36"/>
  <c r="BH45" i="36"/>
  <c r="BH46" i="36"/>
  <c r="BH47" i="36"/>
  <c r="BH48" i="36"/>
  <c r="BH49" i="36"/>
  <c r="BH50" i="36"/>
  <c r="BH51" i="36"/>
  <c r="BH52" i="36"/>
  <c r="BH53" i="36"/>
  <c r="BH54" i="36"/>
  <c r="BH55" i="36"/>
  <c r="BH56" i="36"/>
  <c r="BH57" i="36"/>
  <c r="BH58" i="36"/>
  <c r="BH59" i="36"/>
  <c r="BH60" i="36"/>
  <c r="BH61" i="36"/>
  <c r="BH62" i="36"/>
  <c r="BH63" i="36"/>
  <c r="BC16" i="36"/>
  <c r="BC17" i="36"/>
  <c r="BC18" i="36"/>
  <c r="BC19" i="36"/>
  <c r="BC20" i="36"/>
  <c r="BC21" i="36"/>
  <c r="BC22" i="36"/>
  <c r="BC23" i="36"/>
  <c r="BC24" i="36"/>
  <c r="BC25" i="36"/>
  <c r="BC26" i="36"/>
  <c r="BC27" i="36"/>
  <c r="BC28" i="36"/>
  <c r="BC29" i="36"/>
  <c r="BC30" i="36"/>
  <c r="BC31" i="36"/>
  <c r="BC32" i="36"/>
  <c r="BC33" i="36"/>
  <c r="BC34" i="36"/>
  <c r="BC35" i="36"/>
  <c r="BC36" i="36"/>
  <c r="BC37" i="36"/>
  <c r="BC38" i="36"/>
  <c r="BC39" i="36"/>
  <c r="BC40" i="36"/>
  <c r="BC41" i="36"/>
  <c r="BC42" i="36"/>
  <c r="BC43" i="36"/>
  <c r="BC44" i="36"/>
  <c r="BC45" i="36"/>
  <c r="BC46" i="36"/>
  <c r="BC47" i="36"/>
  <c r="BC48" i="36"/>
  <c r="BC49" i="36"/>
  <c r="BC50" i="36"/>
  <c r="BC51" i="36"/>
  <c r="BC52" i="36"/>
  <c r="BC53" i="36"/>
  <c r="BC54" i="36"/>
  <c r="BC55" i="36"/>
  <c r="BC56" i="36"/>
  <c r="BC57" i="36"/>
  <c r="BC58" i="36"/>
  <c r="BC59" i="36"/>
  <c r="BC60" i="36"/>
  <c r="BC61" i="36"/>
  <c r="BC62" i="36"/>
  <c r="BC63" i="36"/>
  <c r="BH15" i="36"/>
  <c r="BC15" i="36"/>
  <c r="AX16" i="36"/>
  <c r="AX17" i="36"/>
  <c r="AX18" i="36"/>
  <c r="AX19" i="36"/>
  <c r="AX20" i="36"/>
  <c r="AX21" i="36"/>
  <c r="AX22" i="36"/>
  <c r="AX23" i="36"/>
  <c r="AX24" i="36"/>
  <c r="AX25" i="36"/>
  <c r="AX26" i="36"/>
  <c r="AX27" i="36"/>
  <c r="AX28" i="36"/>
  <c r="AX29" i="36"/>
  <c r="AX30" i="36"/>
  <c r="AX31" i="36"/>
  <c r="AX32" i="36"/>
  <c r="AX33" i="36"/>
  <c r="AX34" i="36"/>
  <c r="AX35" i="36"/>
  <c r="AX36" i="36"/>
  <c r="AX37" i="36"/>
  <c r="AX38" i="36"/>
  <c r="AX39" i="36"/>
  <c r="AX40" i="36"/>
  <c r="AX41" i="36"/>
  <c r="AX42" i="36"/>
  <c r="AX43" i="36"/>
  <c r="AX44" i="36"/>
  <c r="AX45" i="36"/>
  <c r="AX46" i="36"/>
  <c r="AX47" i="36"/>
  <c r="AX48" i="36"/>
  <c r="AX49" i="36"/>
  <c r="AX50" i="36"/>
  <c r="AX51" i="36"/>
  <c r="AX52" i="36"/>
  <c r="AX53" i="36"/>
  <c r="AX54" i="36"/>
  <c r="AX55" i="36"/>
  <c r="AX56" i="36"/>
  <c r="AX57" i="36"/>
  <c r="AX58" i="36"/>
  <c r="AX59" i="36"/>
  <c r="AX60" i="36"/>
  <c r="AX61" i="36"/>
  <c r="AX62" i="36"/>
  <c r="AX63" i="36"/>
  <c r="AX15" i="36"/>
  <c r="AS16" i="36"/>
  <c r="AS17" i="36"/>
  <c r="AS18" i="36"/>
  <c r="AS19" i="36"/>
  <c r="AS20" i="36"/>
  <c r="AS21" i="36"/>
  <c r="AS22" i="36"/>
  <c r="AS23" i="36"/>
  <c r="AS24" i="36"/>
  <c r="AS25" i="36"/>
  <c r="AS26" i="36"/>
  <c r="AS27" i="36"/>
  <c r="AS28" i="36"/>
  <c r="AS29" i="36"/>
  <c r="AS30" i="36"/>
  <c r="AS31" i="36"/>
  <c r="AS32" i="36"/>
  <c r="AS33" i="36"/>
  <c r="AS34" i="36"/>
  <c r="AS35" i="36"/>
  <c r="AS36" i="36"/>
  <c r="AS37" i="36"/>
  <c r="AS38" i="36"/>
  <c r="AS39" i="36"/>
  <c r="AS40" i="36"/>
  <c r="AS41" i="36"/>
  <c r="AS42" i="36"/>
  <c r="AS43" i="36"/>
  <c r="AS44" i="36"/>
  <c r="AS45" i="36"/>
  <c r="AS46" i="36"/>
  <c r="AS47" i="36"/>
  <c r="AS48" i="36"/>
  <c r="AS49" i="36"/>
  <c r="AS50" i="36"/>
  <c r="AS51" i="36"/>
  <c r="AS52" i="36"/>
  <c r="AS53" i="36"/>
  <c r="AS54" i="36"/>
  <c r="AS55" i="36"/>
  <c r="AS56" i="36"/>
  <c r="AS57" i="36"/>
  <c r="AS58" i="36"/>
  <c r="AS59" i="36"/>
  <c r="AS60" i="36"/>
  <c r="AS61" i="36"/>
  <c r="AS62" i="36"/>
  <c r="AS63" i="36"/>
  <c r="AS15" i="36"/>
  <c r="AN16" i="36"/>
  <c r="AN17" i="36"/>
  <c r="AN18" i="36"/>
  <c r="AN19" i="36"/>
  <c r="AN20" i="36"/>
  <c r="AN21" i="36"/>
  <c r="AN22" i="36"/>
  <c r="AN23" i="36"/>
  <c r="AN24" i="36"/>
  <c r="AN25" i="36"/>
  <c r="AN26" i="36"/>
  <c r="AN27" i="36"/>
  <c r="AN28" i="36"/>
  <c r="AN29" i="36"/>
  <c r="AN30" i="36"/>
  <c r="AN31" i="36"/>
  <c r="AN32" i="36"/>
  <c r="AN33" i="36"/>
  <c r="AN34" i="36"/>
  <c r="AN35" i="36"/>
  <c r="AN36" i="36"/>
  <c r="AN37" i="36"/>
  <c r="AN38" i="36"/>
  <c r="AN39" i="36"/>
  <c r="AN40" i="36"/>
  <c r="AN41" i="36"/>
  <c r="AN42" i="36"/>
  <c r="AN43" i="36"/>
  <c r="AN44" i="36"/>
  <c r="AN45" i="36"/>
  <c r="AN46" i="36"/>
  <c r="AN47" i="36"/>
  <c r="AN48" i="36"/>
  <c r="AN49" i="36"/>
  <c r="AN50" i="36"/>
  <c r="AN51" i="36"/>
  <c r="AN52" i="36"/>
  <c r="AN53" i="36"/>
  <c r="AN54" i="36"/>
  <c r="AN55" i="36"/>
  <c r="AN56" i="36"/>
  <c r="AN57" i="36"/>
  <c r="AN58" i="36"/>
  <c r="AN59" i="36"/>
  <c r="AN60" i="36"/>
  <c r="AN61" i="36"/>
  <c r="AN62" i="36"/>
  <c r="AN63" i="36"/>
  <c r="AN15" i="36"/>
  <c r="AI16" i="36"/>
  <c r="AI17" i="36"/>
  <c r="AI18" i="36"/>
  <c r="AI19" i="36"/>
  <c r="AI20" i="36"/>
  <c r="AI21" i="36"/>
  <c r="AI22" i="36"/>
  <c r="AI23" i="36"/>
  <c r="AI24" i="36"/>
  <c r="AI25" i="36"/>
  <c r="AI26" i="36"/>
  <c r="AI27" i="36"/>
  <c r="AI28" i="36"/>
  <c r="AI29" i="36"/>
  <c r="AI30" i="36"/>
  <c r="AI31" i="36"/>
  <c r="AI32" i="36"/>
  <c r="AI33" i="36"/>
  <c r="AI34" i="36"/>
  <c r="AI35" i="36"/>
  <c r="AI36" i="36"/>
  <c r="AI37" i="36"/>
  <c r="AI38" i="36"/>
  <c r="AI39" i="36"/>
  <c r="AI40" i="36"/>
  <c r="AI41" i="36"/>
  <c r="AI42" i="36"/>
  <c r="AI43" i="36"/>
  <c r="AI44" i="36"/>
  <c r="AI45" i="36"/>
  <c r="AI46" i="36"/>
  <c r="AI47" i="36"/>
  <c r="AI48" i="36"/>
  <c r="AI49" i="36"/>
  <c r="AI50" i="36"/>
  <c r="AI51" i="36"/>
  <c r="AI52" i="36"/>
  <c r="AI53" i="36"/>
  <c r="AI54" i="36"/>
  <c r="AI55" i="36"/>
  <c r="AI56" i="36"/>
  <c r="AI57" i="36"/>
  <c r="AI58" i="36"/>
  <c r="AI59" i="36"/>
  <c r="AI60" i="36"/>
  <c r="AI61" i="36"/>
  <c r="AI62" i="36"/>
  <c r="AI63" i="36"/>
  <c r="AD16" i="36"/>
  <c r="AD17" i="36"/>
  <c r="AD18" i="36"/>
  <c r="AD19" i="36"/>
  <c r="AD20" i="36"/>
  <c r="AD21" i="36"/>
  <c r="AD22" i="36"/>
  <c r="AD23" i="36"/>
  <c r="AD24" i="36"/>
  <c r="AD25" i="36"/>
  <c r="AD26" i="36"/>
  <c r="AD27" i="36"/>
  <c r="AD28" i="36"/>
  <c r="AD29" i="36"/>
  <c r="AD30" i="36"/>
  <c r="AD31" i="36"/>
  <c r="AD32" i="36"/>
  <c r="AD33" i="36"/>
  <c r="AD34" i="36"/>
  <c r="AD35" i="36"/>
  <c r="AD36" i="36"/>
  <c r="AD37" i="36"/>
  <c r="AD38" i="36"/>
  <c r="AD39" i="36"/>
  <c r="AD40" i="36"/>
  <c r="AD41" i="36"/>
  <c r="AD42" i="36"/>
  <c r="AD43" i="36"/>
  <c r="AD44" i="36"/>
  <c r="AD45" i="36"/>
  <c r="AD46" i="36"/>
  <c r="AD47" i="36"/>
  <c r="AD48" i="36"/>
  <c r="AD49" i="36"/>
  <c r="AD50" i="36"/>
  <c r="AD51" i="36"/>
  <c r="AD52" i="36"/>
  <c r="AD53" i="36"/>
  <c r="AD54" i="36"/>
  <c r="AD55" i="36"/>
  <c r="AD56" i="36"/>
  <c r="AD57" i="36"/>
  <c r="AD58" i="36"/>
  <c r="AD59" i="36"/>
  <c r="AD60" i="36"/>
  <c r="AD61" i="36"/>
  <c r="AD62" i="36"/>
  <c r="AD63" i="36"/>
  <c r="AI15" i="36" l="1"/>
  <c r="AD15" i="36"/>
  <c r="BH4" i="36"/>
  <c r="V6" i="1" s="1"/>
  <c r="BC4" i="36"/>
  <c r="U6" i="1" s="1"/>
  <c r="AX4" i="36"/>
  <c r="T6" i="1" s="1"/>
  <c r="AS4" i="36"/>
  <c r="S6" i="1" s="1"/>
  <c r="AN4" i="36"/>
  <c r="R6" i="1" s="1"/>
  <c r="AI4" i="36"/>
  <c r="Q6" i="1" s="1"/>
  <c r="AD4" i="36"/>
  <c r="P6" i="1" s="1"/>
  <c r="Y16" i="36"/>
  <c r="Y17" i="36"/>
  <c r="Y18" i="36"/>
  <c r="Y19" i="36"/>
  <c r="Y20" i="36"/>
  <c r="Y21" i="36"/>
  <c r="Y22" i="36"/>
  <c r="Y23" i="36"/>
  <c r="Y24" i="36"/>
  <c r="Y25" i="36"/>
  <c r="Y26" i="36"/>
  <c r="Y27" i="36"/>
  <c r="Y28" i="36"/>
  <c r="Y29" i="36"/>
  <c r="Y30" i="36"/>
  <c r="Y31" i="36"/>
  <c r="Y32" i="36"/>
  <c r="Y33" i="36"/>
  <c r="Y34" i="36"/>
  <c r="Y35" i="36"/>
  <c r="Y36" i="36"/>
  <c r="Y37" i="36"/>
  <c r="Y38" i="36"/>
  <c r="Y39" i="36"/>
  <c r="Y40" i="36"/>
  <c r="Y41" i="36"/>
  <c r="Y42" i="36"/>
  <c r="Y43" i="36"/>
  <c r="Y44" i="36"/>
  <c r="Y45" i="36"/>
  <c r="Y46" i="36"/>
  <c r="Y47" i="36"/>
  <c r="Y48" i="36"/>
  <c r="Y49" i="36"/>
  <c r="Y50" i="36"/>
  <c r="Y51" i="36"/>
  <c r="Y52" i="36"/>
  <c r="Y53" i="36"/>
  <c r="Y54" i="36"/>
  <c r="Y55" i="36"/>
  <c r="Y56" i="36"/>
  <c r="Y57" i="36"/>
  <c r="Y58" i="36"/>
  <c r="Y59" i="36"/>
  <c r="Y60" i="36"/>
  <c r="Y61" i="36"/>
  <c r="Y62" i="36"/>
  <c r="Y63" i="36"/>
  <c r="AG1" i="39" l="1"/>
  <c r="AC1" i="39"/>
  <c r="Y1" i="39"/>
  <c r="U1" i="39"/>
  <c r="Q1" i="39"/>
  <c r="M1" i="39"/>
  <c r="I1" i="39"/>
  <c r="E1" i="39"/>
  <c r="I65" i="38" l="1"/>
  <c r="K39" i="38"/>
  <c r="Y4" i="36"/>
  <c r="O6" i="1" s="1"/>
  <c r="I6" i="38" l="1"/>
  <c r="I10" i="38"/>
  <c r="Y15" i="36"/>
  <c r="J8" i="38"/>
  <c r="L8" i="36" s="1"/>
  <c r="K8" i="38"/>
  <c r="M8" i="36" s="1"/>
  <c r="J10" i="38"/>
  <c r="L10" i="36" s="1"/>
  <c r="K10" i="38"/>
  <c r="M10" i="36" s="1"/>
  <c r="J11" i="38"/>
  <c r="L11" i="36" s="1"/>
  <c r="K11" i="38"/>
  <c r="M11" i="36" s="1"/>
  <c r="J14" i="38"/>
  <c r="L14" i="36" s="1"/>
  <c r="K14" i="38"/>
  <c r="M14" i="36" s="1"/>
  <c r="F12" i="1"/>
  <c r="F11" i="1"/>
  <c r="E11" i="1"/>
  <c r="D11" i="1"/>
  <c r="C11" i="1"/>
  <c r="B11" i="1"/>
  <c r="A11" i="1"/>
  <c r="F10" i="1"/>
  <c r="F7" i="1"/>
  <c r="E7" i="1"/>
  <c r="D7" i="1"/>
  <c r="C7" i="1"/>
  <c r="B7" i="1"/>
  <c r="A7" i="1"/>
  <c r="G10" i="36"/>
  <c r="F10" i="36"/>
  <c r="E10" i="36"/>
  <c r="D10" i="36"/>
  <c r="B10" i="36"/>
  <c r="A10" i="36"/>
  <c r="G6" i="36"/>
  <c r="F6" i="36"/>
  <c r="E6" i="36"/>
  <c r="D6" i="36"/>
  <c r="B6" i="36"/>
  <c r="C6" i="36" s="1"/>
  <c r="A6" i="36"/>
  <c r="A15" i="36"/>
  <c r="A16" i="1"/>
  <c r="B16" i="1"/>
  <c r="C16" i="1"/>
  <c r="D16" i="1"/>
  <c r="E16" i="1"/>
  <c r="F16" i="1"/>
  <c r="A17" i="1"/>
  <c r="B17" i="1"/>
  <c r="C17" i="1"/>
  <c r="D17" i="1"/>
  <c r="E17" i="1"/>
  <c r="F17" i="1"/>
  <c r="A18" i="1"/>
  <c r="B18" i="1"/>
  <c r="C18" i="1"/>
  <c r="D18" i="1"/>
  <c r="E18" i="1"/>
  <c r="F18" i="1"/>
  <c r="A19" i="1"/>
  <c r="B19" i="1"/>
  <c r="C19" i="1"/>
  <c r="D19" i="1"/>
  <c r="E19" i="1"/>
  <c r="F19" i="1"/>
  <c r="A20" i="1"/>
  <c r="B20" i="1"/>
  <c r="C20" i="1"/>
  <c r="D20" i="1"/>
  <c r="E20" i="1"/>
  <c r="F20" i="1"/>
  <c r="A21" i="1"/>
  <c r="B21" i="1"/>
  <c r="C21" i="1"/>
  <c r="D21" i="1"/>
  <c r="E21" i="1"/>
  <c r="F21" i="1"/>
  <c r="A22" i="1"/>
  <c r="B22" i="1"/>
  <c r="C22" i="1"/>
  <c r="D22" i="1"/>
  <c r="E22" i="1"/>
  <c r="F22" i="1"/>
  <c r="A23" i="1"/>
  <c r="B23" i="1"/>
  <c r="C23" i="1"/>
  <c r="D23" i="1"/>
  <c r="E23" i="1"/>
  <c r="F23" i="1"/>
  <c r="A24" i="1"/>
  <c r="B24" i="1"/>
  <c r="C24" i="1"/>
  <c r="D24" i="1"/>
  <c r="E24" i="1"/>
  <c r="F24" i="1"/>
  <c r="A25" i="1"/>
  <c r="B25" i="1"/>
  <c r="C25" i="1"/>
  <c r="D25" i="1"/>
  <c r="E25" i="1"/>
  <c r="F25" i="1"/>
  <c r="A26" i="1"/>
  <c r="B26" i="1"/>
  <c r="C26" i="1"/>
  <c r="D26" i="1"/>
  <c r="E26" i="1"/>
  <c r="F26" i="1"/>
  <c r="A27" i="1"/>
  <c r="B27" i="1"/>
  <c r="C27" i="1"/>
  <c r="D27" i="1"/>
  <c r="E27" i="1"/>
  <c r="F27" i="1"/>
  <c r="A28" i="1"/>
  <c r="B28" i="1"/>
  <c r="C28" i="1"/>
  <c r="D28" i="1"/>
  <c r="E28" i="1"/>
  <c r="F28" i="1"/>
  <c r="A29" i="1"/>
  <c r="B29" i="1"/>
  <c r="C29" i="1"/>
  <c r="D29" i="1"/>
  <c r="E29" i="1"/>
  <c r="F29" i="1"/>
  <c r="A30" i="1"/>
  <c r="B30" i="1"/>
  <c r="C30" i="1"/>
  <c r="D30" i="1"/>
  <c r="E30" i="1"/>
  <c r="F30" i="1"/>
  <c r="A31" i="1"/>
  <c r="B31" i="1"/>
  <c r="C31" i="1"/>
  <c r="D31" i="1"/>
  <c r="E31" i="1"/>
  <c r="F31" i="1"/>
  <c r="A32" i="1"/>
  <c r="B32" i="1"/>
  <c r="C32" i="1"/>
  <c r="D32" i="1"/>
  <c r="E32" i="1"/>
  <c r="F32" i="1"/>
  <c r="A33" i="1"/>
  <c r="B33" i="1"/>
  <c r="C33" i="1"/>
  <c r="D33" i="1"/>
  <c r="E33" i="1"/>
  <c r="F33" i="1"/>
  <c r="A34" i="1"/>
  <c r="B34" i="1"/>
  <c r="C34" i="1"/>
  <c r="D34" i="1"/>
  <c r="E34" i="1"/>
  <c r="F34" i="1"/>
  <c r="A35" i="1"/>
  <c r="B35" i="1"/>
  <c r="C35" i="1"/>
  <c r="D35" i="1"/>
  <c r="E35" i="1"/>
  <c r="F35" i="1"/>
  <c r="A36" i="1"/>
  <c r="B36" i="1"/>
  <c r="C36" i="1"/>
  <c r="D36" i="1"/>
  <c r="E36" i="1"/>
  <c r="F36" i="1"/>
  <c r="A37" i="1"/>
  <c r="B37" i="1"/>
  <c r="C37" i="1"/>
  <c r="D37" i="1"/>
  <c r="E37" i="1"/>
  <c r="F37" i="1"/>
  <c r="A38" i="1"/>
  <c r="B38" i="1"/>
  <c r="C38" i="1"/>
  <c r="D38" i="1"/>
  <c r="E38" i="1"/>
  <c r="F38" i="1"/>
  <c r="A39" i="1"/>
  <c r="B39" i="1"/>
  <c r="C39" i="1"/>
  <c r="D39" i="1"/>
  <c r="E39" i="1"/>
  <c r="F39" i="1"/>
  <c r="A40" i="1"/>
  <c r="B40" i="1"/>
  <c r="C40" i="1"/>
  <c r="D40" i="1"/>
  <c r="E40" i="1"/>
  <c r="F40" i="1"/>
  <c r="A41" i="1"/>
  <c r="B41" i="1"/>
  <c r="C41" i="1"/>
  <c r="D41" i="1"/>
  <c r="E41" i="1"/>
  <c r="F41" i="1"/>
  <c r="A42" i="1"/>
  <c r="B42" i="1"/>
  <c r="C42" i="1"/>
  <c r="D42" i="1"/>
  <c r="E42" i="1"/>
  <c r="F42" i="1"/>
  <c r="A43" i="1"/>
  <c r="B43" i="1"/>
  <c r="C43" i="1"/>
  <c r="D43" i="1"/>
  <c r="E43" i="1"/>
  <c r="F43" i="1"/>
  <c r="A44" i="1"/>
  <c r="B44" i="1"/>
  <c r="C44" i="1"/>
  <c r="D44" i="1"/>
  <c r="E44" i="1"/>
  <c r="F44" i="1"/>
  <c r="A45" i="1"/>
  <c r="B45" i="1"/>
  <c r="C45" i="1"/>
  <c r="D45" i="1"/>
  <c r="E45" i="1"/>
  <c r="F45" i="1"/>
  <c r="A46" i="1"/>
  <c r="B46" i="1"/>
  <c r="C46" i="1"/>
  <c r="D46" i="1"/>
  <c r="E46" i="1"/>
  <c r="F46" i="1"/>
  <c r="A47" i="1"/>
  <c r="B47" i="1"/>
  <c r="C47" i="1"/>
  <c r="D47" i="1"/>
  <c r="E47" i="1"/>
  <c r="F47" i="1"/>
  <c r="A48" i="1"/>
  <c r="B48" i="1"/>
  <c r="C48" i="1"/>
  <c r="D48" i="1"/>
  <c r="E48" i="1"/>
  <c r="F48" i="1"/>
  <c r="A49" i="1"/>
  <c r="B49" i="1"/>
  <c r="C49" i="1"/>
  <c r="D49" i="1"/>
  <c r="E49" i="1"/>
  <c r="F49" i="1"/>
  <c r="A50" i="1"/>
  <c r="B50" i="1"/>
  <c r="C50" i="1"/>
  <c r="D50" i="1"/>
  <c r="E50" i="1"/>
  <c r="F50" i="1"/>
  <c r="A51" i="1"/>
  <c r="B51" i="1"/>
  <c r="C51" i="1"/>
  <c r="D51" i="1"/>
  <c r="E51" i="1"/>
  <c r="F51" i="1"/>
  <c r="A52" i="1"/>
  <c r="B52" i="1"/>
  <c r="C52" i="1"/>
  <c r="D52" i="1"/>
  <c r="E52" i="1"/>
  <c r="F52" i="1"/>
  <c r="A53" i="1"/>
  <c r="B53" i="1"/>
  <c r="C53" i="1"/>
  <c r="D53" i="1"/>
  <c r="E53" i="1"/>
  <c r="F53" i="1"/>
  <c r="A54" i="1"/>
  <c r="B54" i="1"/>
  <c r="C54" i="1"/>
  <c r="D54" i="1"/>
  <c r="E54" i="1"/>
  <c r="F54" i="1"/>
  <c r="A55" i="1"/>
  <c r="B55" i="1"/>
  <c r="C55" i="1"/>
  <c r="D55" i="1"/>
  <c r="E55" i="1"/>
  <c r="F55" i="1"/>
  <c r="A56" i="1"/>
  <c r="B56" i="1"/>
  <c r="C56" i="1"/>
  <c r="D56" i="1"/>
  <c r="E56" i="1"/>
  <c r="F56" i="1"/>
  <c r="A57" i="1"/>
  <c r="B57" i="1"/>
  <c r="C57" i="1"/>
  <c r="D57" i="1"/>
  <c r="E57" i="1"/>
  <c r="F57" i="1"/>
  <c r="A58" i="1"/>
  <c r="B58" i="1"/>
  <c r="C58" i="1"/>
  <c r="D58" i="1"/>
  <c r="E58" i="1"/>
  <c r="F58" i="1"/>
  <c r="A59" i="1"/>
  <c r="B59" i="1"/>
  <c r="C59" i="1"/>
  <c r="D59" i="1"/>
  <c r="E59" i="1"/>
  <c r="F59" i="1"/>
  <c r="A60" i="1"/>
  <c r="B60" i="1"/>
  <c r="C60" i="1"/>
  <c r="D60" i="1"/>
  <c r="E60" i="1"/>
  <c r="F60" i="1"/>
  <c r="A61" i="1"/>
  <c r="B61" i="1"/>
  <c r="C61" i="1"/>
  <c r="D61" i="1"/>
  <c r="E61" i="1"/>
  <c r="F61" i="1"/>
  <c r="A62" i="1"/>
  <c r="B62" i="1"/>
  <c r="C62" i="1"/>
  <c r="D62" i="1"/>
  <c r="E62" i="1"/>
  <c r="F62" i="1"/>
  <c r="A63" i="1"/>
  <c r="B63" i="1"/>
  <c r="C63" i="1"/>
  <c r="D63" i="1"/>
  <c r="E63" i="1"/>
  <c r="F63" i="1"/>
  <c r="A41" i="36"/>
  <c r="B41" i="36"/>
  <c r="D41" i="36"/>
  <c r="E41" i="36"/>
  <c r="F41" i="36"/>
  <c r="J41" i="36" s="1"/>
  <c r="G41" i="36"/>
  <c r="A42" i="36"/>
  <c r="B42" i="36"/>
  <c r="D42" i="36"/>
  <c r="E42" i="36"/>
  <c r="F42" i="36"/>
  <c r="J42" i="36" s="1"/>
  <c r="G42" i="36"/>
  <c r="A43" i="36"/>
  <c r="B43" i="36"/>
  <c r="D43" i="36"/>
  <c r="E43" i="36"/>
  <c r="F43" i="36"/>
  <c r="J43" i="36" s="1"/>
  <c r="G43" i="36"/>
  <c r="A44" i="36"/>
  <c r="B44" i="36"/>
  <c r="D44" i="36"/>
  <c r="E44" i="36"/>
  <c r="F44" i="36"/>
  <c r="J44" i="36" s="1"/>
  <c r="G44" i="36"/>
  <c r="A45" i="36"/>
  <c r="B45" i="36"/>
  <c r="D45" i="36"/>
  <c r="E45" i="36"/>
  <c r="F45" i="36"/>
  <c r="G45" i="36"/>
  <c r="A46" i="36"/>
  <c r="B46" i="36"/>
  <c r="D46" i="36"/>
  <c r="E46" i="36"/>
  <c r="F46" i="36"/>
  <c r="G46" i="36"/>
  <c r="A47" i="36"/>
  <c r="B47" i="36"/>
  <c r="D47" i="36"/>
  <c r="E47" i="36"/>
  <c r="F47" i="36"/>
  <c r="G47" i="36"/>
  <c r="A48" i="36"/>
  <c r="B48" i="36"/>
  <c r="D48" i="36"/>
  <c r="E48" i="36"/>
  <c r="F48" i="36"/>
  <c r="G48" i="36"/>
  <c r="A17" i="36"/>
  <c r="A18" i="36"/>
  <c r="A19" i="36"/>
  <c r="A20" i="36"/>
  <c r="A21" i="36"/>
  <c r="A22" i="36"/>
  <c r="A23" i="36"/>
  <c r="A24" i="36"/>
  <c r="A25" i="36"/>
  <c r="A26" i="36"/>
  <c r="A27" i="36"/>
  <c r="A28" i="36"/>
  <c r="A29" i="36"/>
  <c r="A30" i="36"/>
  <c r="A31" i="36"/>
  <c r="A32" i="36"/>
  <c r="A33" i="36"/>
  <c r="A34" i="36"/>
  <c r="A35" i="36"/>
  <c r="A36" i="36"/>
  <c r="A37" i="36"/>
  <c r="A38" i="36"/>
  <c r="A39" i="36"/>
  <c r="A40" i="36"/>
  <c r="A49" i="36"/>
  <c r="A50" i="36"/>
  <c r="A51" i="36"/>
  <c r="A52" i="36"/>
  <c r="A53" i="36"/>
  <c r="A54" i="36"/>
  <c r="A55" i="36"/>
  <c r="A56" i="36"/>
  <c r="A57" i="36"/>
  <c r="A58" i="36"/>
  <c r="A59" i="36"/>
  <c r="A60" i="36"/>
  <c r="A61" i="36"/>
  <c r="A62" i="36"/>
  <c r="A63" i="36"/>
  <c r="H47" i="36" l="1"/>
  <c r="H45" i="36"/>
  <c r="H43" i="36"/>
  <c r="H41" i="36"/>
  <c r="H48" i="36"/>
  <c r="H46" i="36"/>
  <c r="H44" i="36"/>
  <c r="H42" i="36"/>
  <c r="C10" i="36"/>
  <c r="U47" i="36"/>
  <c r="W47" i="36" s="1"/>
  <c r="U45" i="36"/>
  <c r="W45" i="36" s="1"/>
  <c r="U43" i="36"/>
  <c r="W43" i="36" s="1"/>
  <c r="U41" i="36"/>
  <c r="W41" i="36" s="1"/>
  <c r="U48" i="36"/>
  <c r="W48" i="36" s="1"/>
  <c r="U46" i="36"/>
  <c r="W46" i="36" s="1"/>
  <c r="U44" i="36"/>
  <c r="W44" i="36" s="1"/>
  <c r="U42" i="36"/>
  <c r="W42" i="36" s="1"/>
  <c r="AZ42" i="36" l="1"/>
  <c r="BJ42" i="36"/>
  <c r="BE42" i="36"/>
  <c r="AP42" i="36"/>
  <c r="AK42" i="36"/>
  <c r="AU42" i="36"/>
  <c r="AF42" i="36"/>
  <c r="BE44" i="36"/>
  <c r="BJ44" i="36"/>
  <c r="AU44" i="36"/>
  <c r="AF44" i="36"/>
  <c r="AP44" i="36"/>
  <c r="AZ44" i="36"/>
  <c r="AK44" i="36"/>
  <c r="AZ46" i="36"/>
  <c r="BE46" i="36"/>
  <c r="AK46" i="36"/>
  <c r="AF46" i="36"/>
  <c r="BJ46" i="36"/>
  <c r="AU46" i="36"/>
  <c r="AP46" i="36"/>
  <c r="BE48" i="36"/>
  <c r="BJ48" i="36"/>
  <c r="AZ48" i="36"/>
  <c r="AF48" i="36"/>
  <c r="AP48" i="36"/>
  <c r="AK48" i="36"/>
  <c r="AU48" i="36"/>
  <c r="BJ41" i="36"/>
  <c r="BE41" i="36"/>
  <c r="AZ41" i="36"/>
  <c r="AU41" i="36"/>
  <c r="AK41" i="36"/>
  <c r="AF41" i="36"/>
  <c r="AP41" i="36"/>
  <c r="BE43" i="36"/>
  <c r="BJ43" i="36"/>
  <c r="AP43" i="36"/>
  <c r="AZ43" i="36"/>
  <c r="AK43" i="36"/>
  <c r="AF43" i="36"/>
  <c r="AU43" i="36"/>
  <c r="BE45" i="36"/>
  <c r="BJ45" i="36"/>
  <c r="AF45" i="36"/>
  <c r="AU45" i="36"/>
  <c r="AP45" i="36"/>
  <c r="AK45" i="36"/>
  <c r="AZ45" i="36"/>
  <c r="AZ47" i="36"/>
  <c r="AP47" i="36"/>
  <c r="AF47" i="36"/>
  <c r="AK47" i="36"/>
  <c r="BE47" i="36"/>
  <c r="BJ47" i="36"/>
  <c r="AU47" i="36"/>
  <c r="AA47" i="36"/>
  <c r="Z47" i="36"/>
  <c r="X47" i="36" s="1"/>
  <c r="AA45" i="36"/>
  <c r="Z45" i="36"/>
  <c r="X45" i="36" s="1"/>
  <c r="AA44" i="36"/>
  <c r="Z44" i="36"/>
  <c r="X44" i="36" s="1"/>
  <c r="AA46" i="36"/>
  <c r="Z46" i="36"/>
  <c r="X46" i="36" s="1"/>
  <c r="AA48" i="36"/>
  <c r="Z48" i="36"/>
  <c r="X48" i="36" s="1"/>
  <c r="AA42" i="36"/>
  <c r="Z42" i="36"/>
  <c r="X42" i="36" s="1"/>
  <c r="AA41" i="36"/>
  <c r="Z41" i="36"/>
  <c r="X41" i="36" s="1"/>
  <c r="AA43" i="36"/>
  <c r="Z43" i="36"/>
  <c r="X43" i="36" s="1"/>
  <c r="S43" i="36" l="1"/>
  <c r="L44" i="1" s="1"/>
  <c r="S41" i="36"/>
  <c r="L42" i="1" s="1"/>
  <c r="S47" i="36"/>
  <c r="L48" i="1" s="1"/>
  <c r="S44" i="36"/>
  <c r="L45" i="1" s="1"/>
  <c r="S45" i="36"/>
  <c r="L46" i="1" s="1"/>
  <c r="S42" i="36"/>
  <c r="L43" i="1" s="1"/>
  <c r="S48" i="36"/>
  <c r="L49" i="1" s="1"/>
  <c r="S46" i="36"/>
  <c r="L47" i="1" s="1"/>
  <c r="AB47" i="36"/>
  <c r="AE47" i="36"/>
  <c r="AG47" i="36" s="1"/>
  <c r="AJ47" i="36"/>
  <c r="AL47" i="36" s="1"/>
  <c r="BI47" i="36"/>
  <c r="BK47" i="36" s="1"/>
  <c r="BD47" i="36"/>
  <c r="BF47" i="36" s="1"/>
  <c r="AT47" i="36"/>
  <c r="AV47" i="36" s="1"/>
  <c r="AO47" i="36"/>
  <c r="AQ47" i="36" s="1"/>
  <c r="AY47" i="36"/>
  <c r="BA47" i="36" s="1"/>
  <c r="AB45" i="36"/>
  <c r="BI45" i="36"/>
  <c r="BK45" i="36" s="1"/>
  <c r="BD45" i="36"/>
  <c r="BF45" i="36" s="1"/>
  <c r="AY45" i="36"/>
  <c r="BA45" i="36" s="1"/>
  <c r="AT45" i="36"/>
  <c r="AV45" i="36" s="1"/>
  <c r="AE45" i="36"/>
  <c r="AG45" i="36" s="1"/>
  <c r="AO45" i="36"/>
  <c r="AQ45" i="36" s="1"/>
  <c r="AJ45" i="36"/>
  <c r="AL45" i="36" s="1"/>
  <c r="AB42" i="36"/>
  <c r="BI42" i="36"/>
  <c r="BK42" i="36" s="1"/>
  <c r="BD42" i="36"/>
  <c r="BF42" i="36" s="1"/>
  <c r="AY42" i="36"/>
  <c r="BA42" i="36" s="1"/>
  <c r="AT42" i="36"/>
  <c r="AV42" i="36" s="1"/>
  <c r="AO42" i="36"/>
  <c r="AQ42" i="36" s="1"/>
  <c r="AE42" i="36"/>
  <c r="AG42" i="36" s="1"/>
  <c r="AJ42" i="36"/>
  <c r="AL42" i="36" s="1"/>
  <c r="AB43" i="36"/>
  <c r="BI43" i="36"/>
  <c r="BK43" i="36" s="1"/>
  <c r="BD43" i="36"/>
  <c r="BF43" i="36" s="1"/>
  <c r="AY43" i="36"/>
  <c r="BA43" i="36" s="1"/>
  <c r="AT43" i="36"/>
  <c r="AV43" i="36" s="1"/>
  <c r="AO43" i="36"/>
  <c r="AQ43" i="36" s="1"/>
  <c r="AJ43" i="36"/>
  <c r="AL43" i="36" s="1"/>
  <c r="AE43" i="36"/>
  <c r="AG43" i="36" s="1"/>
  <c r="AB41" i="36"/>
  <c r="BI41" i="36"/>
  <c r="BK41" i="36" s="1"/>
  <c r="BD41" i="36"/>
  <c r="BF41" i="36" s="1"/>
  <c r="AY41" i="36"/>
  <c r="BA41" i="36" s="1"/>
  <c r="AT41" i="36"/>
  <c r="AV41" i="36" s="1"/>
  <c r="AO41" i="36"/>
  <c r="AQ41" i="36" s="1"/>
  <c r="AE41" i="36"/>
  <c r="AG41" i="36" s="1"/>
  <c r="AJ41" i="36"/>
  <c r="AL41" i="36" s="1"/>
  <c r="AB48" i="36"/>
  <c r="AE48" i="36"/>
  <c r="AG48" i="36" s="1"/>
  <c r="AJ48" i="36"/>
  <c r="AL48" i="36" s="1"/>
  <c r="BI48" i="36"/>
  <c r="BK48" i="36" s="1"/>
  <c r="AY48" i="36"/>
  <c r="BA48" i="36" s="1"/>
  <c r="AT48" i="36"/>
  <c r="AV48" i="36" s="1"/>
  <c r="BD48" i="36"/>
  <c r="BF48" i="36" s="1"/>
  <c r="AO48" i="36"/>
  <c r="AQ48" i="36" s="1"/>
  <c r="AB46" i="36"/>
  <c r="AJ46" i="36"/>
  <c r="AL46" i="36" s="1"/>
  <c r="BI46" i="36"/>
  <c r="BK46" i="36" s="1"/>
  <c r="BD46" i="36"/>
  <c r="BF46" i="36" s="1"/>
  <c r="AY46" i="36"/>
  <c r="BA46" i="36" s="1"/>
  <c r="AO46" i="36"/>
  <c r="AQ46" i="36" s="1"/>
  <c r="AE46" i="36"/>
  <c r="AG46" i="36" s="1"/>
  <c r="AT46" i="36"/>
  <c r="AV46" i="36" s="1"/>
  <c r="AB44" i="36"/>
  <c r="BI44" i="36"/>
  <c r="BK44" i="36" s="1"/>
  <c r="BD44" i="36"/>
  <c r="BF44" i="36" s="1"/>
  <c r="AY44" i="36"/>
  <c r="BA44" i="36" s="1"/>
  <c r="AT44" i="36"/>
  <c r="AV44" i="36" s="1"/>
  <c r="AO44" i="36"/>
  <c r="AQ44" i="36" s="1"/>
  <c r="AE44" i="36"/>
  <c r="AG44" i="36" s="1"/>
  <c r="AJ44" i="36"/>
  <c r="AL44" i="36" s="1"/>
  <c r="I3" i="1" l="1"/>
  <c r="F17" i="36" l="1"/>
  <c r="J17" i="36" s="1"/>
  <c r="H17" i="36" l="1"/>
  <c r="U17" i="36"/>
  <c r="W17" i="36" s="1"/>
  <c r="BJ17" i="36" l="1"/>
  <c r="AK17" i="36"/>
  <c r="AZ17" i="36"/>
  <c r="BE17" i="36"/>
  <c r="AU17" i="36"/>
  <c r="AF17" i="36"/>
  <c r="AP17" i="36"/>
  <c r="AA17" i="36"/>
  <c r="Z17" i="36"/>
  <c r="X17" i="36" s="1"/>
  <c r="A2" i="1"/>
  <c r="J16" i="38"/>
  <c r="K16" i="38"/>
  <c r="J17" i="38"/>
  <c r="K17" i="38"/>
  <c r="J18" i="38"/>
  <c r="K18" i="38"/>
  <c r="J19" i="38"/>
  <c r="K19" i="38"/>
  <c r="J20" i="38"/>
  <c r="K20" i="38"/>
  <c r="J21" i="38"/>
  <c r="K21" i="38"/>
  <c r="J22" i="38"/>
  <c r="K22" i="38"/>
  <c r="J23" i="38"/>
  <c r="K23" i="38"/>
  <c r="J24" i="38"/>
  <c r="K24" i="38"/>
  <c r="J25" i="38"/>
  <c r="K25" i="38"/>
  <c r="J26" i="38"/>
  <c r="K26" i="38"/>
  <c r="J27" i="38"/>
  <c r="K27" i="38"/>
  <c r="J28" i="38"/>
  <c r="K28" i="38"/>
  <c r="J29" i="38"/>
  <c r="K29" i="38"/>
  <c r="J30" i="38"/>
  <c r="K30" i="38"/>
  <c r="J31" i="38"/>
  <c r="K31" i="38"/>
  <c r="J32" i="38"/>
  <c r="K32" i="38"/>
  <c r="J33" i="38"/>
  <c r="K33" i="38"/>
  <c r="J34" i="38"/>
  <c r="K34" i="38"/>
  <c r="J35" i="38"/>
  <c r="K35" i="38"/>
  <c r="J36" i="38"/>
  <c r="K36" i="38"/>
  <c r="J37" i="38"/>
  <c r="K37" i="38"/>
  <c r="J38" i="38"/>
  <c r="K38" i="38"/>
  <c r="J39" i="38"/>
  <c r="J40" i="38"/>
  <c r="K40" i="38"/>
  <c r="J6" i="38"/>
  <c r="L6" i="36" s="1"/>
  <c r="K6" i="38"/>
  <c r="M6" i="36" s="1"/>
  <c r="J41" i="38"/>
  <c r="L41" i="36" s="1"/>
  <c r="K41" i="38"/>
  <c r="M41" i="36" s="1"/>
  <c r="O41" i="36" s="1"/>
  <c r="J42" i="38"/>
  <c r="L42" i="36" s="1"/>
  <c r="K42" i="38"/>
  <c r="M42" i="36" s="1"/>
  <c r="O42" i="36" s="1"/>
  <c r="J43" i="38"/>
  <c r="L43" i="36" s="1"/>
  <c r="K43" i="38"/>
  <c r="M43" i="36" s="1"/>
  <c r="O43" i="36" s="1"/>
  <c r="J44" i="38"/>
  <c r="L44" i="36" s="1"/>
  <c r="K44" i="38"/>
  <c r="M44" i="36" s="1"/>
  <c r="O44" i="36" s="1"/>
  <c r="J45" i="38"/>
  <c r="L45" i="36" s="1"/>
  <c r="K45" i="38"/>
  <c r="M45" i="36" s="1"/>
  <c r="O45" i="36" s="1"/>
  <c r="J46" i="38"/>
  <c r="L46" i="36" s="1"/>
  <c r="K46" i="38"/>
  <c r="M46" i="36" s="1"/>
  <c r="O46" i="36" s="1"/>
  <c r="J47" i="38"/>
  <c r="L47" i="36" s="1"/>
  <c r="K47" i="38"/>
  <c r="M47" i="36" s="1"/>
  <c r="O47" i="36" s="1"/>
  <c r="K15" i="38"/>
  <c r="M15" i="36" s="1"/>
  <c r="J15" i="38"/>
  <c r="S17" i="36" l="1"/>
  <c r="L18" i="1" s="1"/>
  <c r="BI17" i="36"/>
  <c r="BK17" i="36" s="1"/>
  <c r="BD17" i="36"/>
  <c r="BF17" i="36" s="1"/>
  <c r="AY17" i="36"/>
  <c r="BA17" i="36" s="1"/>
  <c r="AT17" i="36"/>
  <c r="AV17" i="36" s="1"/>
  <c r="AO17" i="36"/>
  <c r="AQ17" i="36" s="1"/>
  <c r="AE17" i="36"/>
  <c r="AG17" i="36" s="1"/>
  <c r="AJ17" i="36"/>
  <c r="AL17" i="36" s="1"/>
  <c r="BL44" i="36"/>
  <c r="V45" i="1" s="1"/>
  <c r="BG44" i="36"/>
  <c r="U45" i="1" s="1"/>
  <c r="BB44" i="36"/>
  <c r="T45" i="1" s="1"/>
  <c r="AH44" i="36"/>
  <c r="P45" i="1" s="1"/>
  <c r="AM44" i="36"/>
  <c r="Q45" i="1" s="1"/>
  <c r="AR44" i="36"/>
  <c r="R45" i="1" s="1"/>
  <c r="AW44" i="36"/>
  <c r="S45" i="1" s="1"/>
  <c r="I45" i="1" s="1"/>
  <c r="AC45" i="36"/>
  <c r="BL42" i="36"/>
  <c r="V43" i="1" s="1"/>
  <c r="BG42" i="36"/>
  <c r="U43" i="1" s="1"/>
  <c r="BB42" i="36"/>
  <c r="T43" i="1" s="1"/>
  <c r="AH42" i="36"/>
  <c r="P43" i="1" s="1"/>
  <c r="AM42" i="36"/>
  <c r="Q43" i="1" s="1"/>
  <c r="AR42" i="36"/>
  <c r="R43" i="1" s="1"/>
  <c r="AW42" i="36"/>
  <c r="S43" i="1" s="1"/>
  <c r="I43" i="1" s="1"/>
  <c r="AC43" i="36"/>
  <c r="BL43" i="36"/>
  <c r="V44" i="1" s="1"/>
  <c r="BG43" i="36"/>
  <c r="U44" i="1" s="1"/>
  <c r="BB43" i="36"/>
  <c r="T44" i="1" s="1"/>
  <c r="AH43" i="36"/>
  <c r="P44" i="1" s="1"/>
  <c r="AM43" i="36"/>
  <c r="Q44" i="1" s="1"/>
  <c r="AR43" i="36"/>
  <c r="R44" i="1" s="1"/>
  <c r="AW43" i="36"/>
  <c r="S44" i="1" s="1"/>
  <c r="I44" i="1" s="1"/>
  <c r="AC44" i="36"/>
  <c r="BL41" i="36"/>
  <c r="V42" i="1" s="1"/>
  <c r="BG41" i="36"/>
  <c r="U42" i="1" s="1"/>
  <c r="BB41" i="36"/>
  <c r="T42" i="1" s="1"/>
  <c r="AH41" i="36"/>
  <c r="P42" i="1" s="1"/>
  <c r="AM41" i="36"/>
  <c r="Q42" i="1" s="1"/>
  <c r="AR41" i="36"/>
  <c r="R42" i="1" s="1"/>
  <c r="AW41" i="36"/>
  <c r="S42" i="1" s="1"/>
  <c r="I42" i="1" s="1"/>
  <c r="AC42" i="36"/>
  <c r="BL46" i="36"/>
  <c r="V47" i="1" s="1"/>
  <c r="BG46" i="36"/>
  <c r="U47" i="1" s="1"/>
  <c r="AC47" i="36"/>
  <c r="AM46" i="36"/>
  <c r="Q47" i="1" s="1"/>
  <c r="AH46" i="36"/>
  <c r="P47" i="1" s="1"/>
  <c r="AW46" i="36"/>
  <c r="S47" i="1" s="1"/>
  <c r="I47" i="1" s="1"/>
  <c r="AR46" i="36"/>
  <c r="R47" i="1" s="1"/>
  <c r="BB46" i="36"/>
  <c r="T47" i="1" s="1"/>
  <c r="BL40" i="36"/>
  <c r="V41" i="1" s="1"/>
  <c r="BG40" i="36"/>
  <c r="U41" i="1" s="1"/>
  <c r="BB40" i="36"/>
  <c r="T41" i="1" s="1"/>
  <c r="AH40" i="36"/>
  <c r="P41" i="1" s="1"/>
  <c r="AM40" i="36"/>
  <c r="Q41" i="1" s="1"/>
  <c r="AR40" i="36"/>
  <c r="R41" i="1" s="1"/>
  <c r="AW40" i="36"/>
  <c r="S41" i="1" s="1"/>
  <c r="I41" i="1" s="1"/>
  <c r="AC41" i="36"/>
  <c r="BL45" i="36"/>
  <c r="V46" i="1" s="1"/>
  <c r="BG45" i="36"/>
  <c r="U46" i="1" s="1"/>
  <c r="BB45" i="36"/>
  <c r="T46" i="1" s="1"/>
  <c r="AH45" i="36"/>
  <c r="P46" i="1" s="1"/>
  <c r="AM45" i="36"/>
  <c r="Q46" i="1" s="1"/>
  <c r="AR45" i="36"/>
  <c r="R46" i="1" s="1"/>
  <c r="AW45" i="36"/>
  <c r="S46" i="1" s="1"/>
  <c r="I46" i="1" s="1"/>
  <c r="AC46" i="36"/>
  <c r="AB17" i="36"/>
  <c r="A2" i="38"/>
  <c r="O42" i="1" l="1"/>
  <c r="G42" i="1" s="1"/>
  <c r="N41" i="36"/>
  <c r="O45" i="1"/>
  <c r="G45" i="1" s="1"/>
  <c r="N44" i="36"/>
  <c r="O48" i="1"/>
  <c r="G48" i="1" s="1"/>
  <c r="O44" i="1"/>
  <c r="G44" i="1" s="1"/>
  <c r="N43" i="36"/>
  <c r="O43" i="1"/>
  <c r="G43" i="1" s="1"/>
  <c r="N42" i="36"/>
  <c r="O46" i="1"/>
  <c r="G46" i="1" s="1"/>
  <c r="N45" i="36"/>
  <c r="O47" i="1"/>
  <c r="G47" i="1" s="1"/>
  <c r="N46" i="36"/>
  <c r="H42" i="1"/>
  <c r="H46" i="1"/>
  <c r="H43" i="1"/>
  <c r="H45" i="1"/>
  <c r="H41" i="1"/>
  <c r="H44" i="1"/>
  <c r="H47" i="1"/>
  <c r="J48" i="38"/>
  <c r="L48" i="36" s="1"/>
  <c r="K48" i="38"/>
  <c r="M48" i="36" s="1"/>
  <c r="O48" i="36" s="1"/>
  <c r="J49" i="38"/>
  <c r="K49" i="38"/>
  <c r="J50" i="38"/>
  <c r="K50" i="38"/>
  <c r="J51" i="38"/>
  <c r="K51" i="38"/>
  <c r="J52" i="38"/>
  <c r="K52" i="38"/>
  <c r="J53" i="38"/>
  <c r="K53" i="38"/>
  <c r="J54" i="38"/>
  <c r="K54" i="38"/>
  <c r="J55" i="38"/>
  <c r="K55" i="38"/>
  <c r="J56" i="38"/>
  <c r="K56" i="38"/>
  <c r="J57" i="38"/>
  <c r="K57" i="38"/>
  <c r="J58" i="38"/>
  <c r="K58" i="38"/>
  <c r="J59" i="38"/>
  <c r="K59" i="38"/>
  <c r="J60" i="38"/>
  <c r="K60" i="38"/>
  <c r="J61" i="38"/>
  <c r="K61" i="38"/>
  <c r="J62" i="38"/>
  <c r="K62" i="38"/>
  <c r="J63" i="38"/>
  <c r="K63" i="38"/>
  <c r="Q42" i="36" l="1"/>
  <c r="Q45" i="36"/>
  <c r="Q43" i="36"/>
  <c r="Q44" i="36"/>
  <c r="Q41" i="36"/>
  <c r="Q46" i="36"/>
  <c r="BL47" i="36"/>
  <c r="V48" i="1" s="1"/>
  <c r="BB47" i="36"/>
  <c r="T48" i="1" s="1"/>
  <c r="AH47" i="36"/>
  <c r="AM47" i="36"/>
  <c r="Q48" i="1" s="1"/>
  <c r="AR47" i="36"/>
  <c r="R48" i="1" s="1"/>
  <c r="AW47" i="36"/>
  <c r="S48" i="1" s="1"/>
  <c r="I48" i="1" s="1"/>
  <c r="AC48" i="36"/>
  <c r="BG47" i="36"/>
  <c r="U48" i="1" s="1"/>
  <c r="F1" i="36"/>
  <c r="I46" i="36" l="1"/>
  <c r="I41" i="36"/>
  <c r="I44" i="36"/>
  <c r="I45" i="36"/>
  <c r="I43" i="36"/>
  <c r="I42" i="36"/>
  <c r="P48" i="1"/>
  <c r="H48" i="1" s="1"/>
  <c r="N47" i="36"/>
  <c r="O49" i="1"/>
  <c r="G49" i="1" s="1"/>
  <c r="AR65" i="38"/>
  <c r="AS65" i="38"/>
  <c r="AT65" i="38"/>
  <c r="AU65" i="38"/>
  <c r="AV65" i="38"/>
  <c r="AW65" i="38"/>
  <c r="AX65" i="38"/>
  <c r="AQ65" i="38"/>
  <c r="Q47" i="36" l="1"/>
  <c r="E1" i="1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G32" i="36"/>
  <c r="G33" i="36"/>
  <c r="G34" i="36"/>
  <c r="G35" i="36"/>
  <c r="G36" i="36"/>
  <c r="G37" i="36"/>
  <c r="G38" i="36"/>
  <c r="G39" i="36"/>
  <c r="G40" i="36"/>
  <c r="G49" i="36"/>
  <c r="G50" i="36"/>
  <c r="G51" i="36"/>
  <c r="G52" i="36"/>
  <c r="G53" i="36"/>
  <c r="G54" i="36"/>
  <c r="G55" i="36"/>
  <c r="G56" i="36"/>
  <c r="G57" i="36"/>
  <c r="G58" i="36"/>
  <c r="G59" i="36"/>
  <c r="G60" i="36"/>
  <c r="G61" i="36"/>
  <c r="G62" i="36"/>
  <c r="G63" i="36"/>
  <c r="G15" i="36"/>
  <c r="I47" i="36" l="1"/>
  <c r="L16" i="36"/>
  <c r="L17" i="36"/>
  <c r="L18" i="36"/>
  <c r="L19" i="36"/>
  <c r="L20" i="36"/>
  <c r="L21" i="36"/>
  <c r="L23" i="36"/>
  <c r="L24" i="36"/>
  <c r="L25" i="36"/>
  <c r="L26" i="36"/>
  <c r="L27" i="36"/>
  <c r="L28" i="36"/>
  <c r="L29" i="36"/>
  <c r="L30" i="36"/>
  <c r="L31" i="36"/>
  <c r="L32" i="36"/>
  <c r="L33" i="36"/>
  <c r="L34" i="36"/>
  <c r="L35" i="36"/>
  <c r="L36" i="36"/>
  <c r="L37" i="36"/>
  <c r="L38" i="36"/>
  <c r="L39" i="36"/>
  <c r="L40" i="36"/>
  <c r="L49" i="36"/>
  <c r="L50" i="36"/>
  <c r="L51" i="36"/>
  <c r="L54" i="36"/>
  <c r="L55" i="36"/>
  <c r="L56" i="36"/>
  <c r="L57" i="36"/>
  <c r="L58" i="36"/>
  <c r="L59" i="36"/>
  <c r="L60" i="36"/>
  <c r="L62" i="36"/>
  <c r="L63" i="36"/>
  <c r="L15" i="36"/>
  <c r="AP65" i="38"/>
  <c r="AO65" i="38"/>
  <c r="AN65" i="38"/>
  <c r="AM65" i="38"/>
  <c r="AL65" i="38"/>
  <c r="AK65" i="38"/>
  <c r="AJ65" i="38"/>
  <c r="AI65" i="38"/>
  <c r="AH65" i="38"/>
  <c r="AG65" i="38"/>
  <c r="AF65" i="38"/>
  <c r="AE65" i="38"/>
  <c r="AD65" i="38"/>
  <c r="AC65" i="38"/>
  <c r="AB65" i="38"/>
  <c r="AA65" i="38"/>
  <c r="Z65" i="38"/>
  <c r="Y65" i="38"/>
  <c r="X65" i="38"/>
  <c r="W65" i="38"/>
  <c r="V65" i="38"/>
  <c r="U65" i="38"/>
  <c r="T65" i="38"/>
  <c r="S65" i="38"/>
  <c r="R65" i="38"/>
  <c r="Q65" i="38"/>
  <c r="P65" i="38"/>
  <c r="O65" i="38"/>
  <c r="N65" i="38"/>
  <c r="M65" i="38"/>
  <c r="L65" i="38"/>
  <c r="M16" i="36"/>
  <c r="M17" i="36"/>
  <c r="M18" i="36"/>
  <c r="M19" i="36"/>
  <c r="M20" i="36"/>
  <c r="M21" i="36"/>
  <c r="L22" i="36"/>
  <c r="M22" i="36"/>
  <c r="M23" i="36"/>
  <c r="M24" i="36"/>
  <c r="M26" i="36"/>
  <c r="M27" i="36"/>
  <c r="M28" i="36"/>
  <c r="M29" i="36"/>
  <c r="M30" i="36"/>
  <c r="M31" i="36"/>
  <c r="M32" i="36"/>
  <c r="M33" i="36"/>
  <c r="M34" i="36"/>
  <c r="M35" i="36"/>
  <c r="M36" i="36"/>
  <c r="M37" i="36"/>
  <c r="M38" i="36"/>
  <c r="M39" i="36"/>
  <c r="M40" i="36"/>
  <c r="M49" i="36"/>
  <c r="O49" i="36" s="1"/>
  <c r="M50" i="36"/>
  <c r="O50" i="36" s="1"/>
  <c r="M51" i="36"/>
  <c r="O51" i="36" s="1"/>
  <c r="L52" i="36"/>
  <c r="L53" i="36"/>
  <c r="L61" i="36"/>
  <c r="M25" i="36"/>
  <c r="F63" i="36"/>
  <c r="E63" i="36"/>
  <c r="D63" i="36"/>
  <c r="B63" i="36"/>
  <c r="F62" i="36"/>
  <c r="E62" i="36"/>
  <c r="D62" i="36"/>
  <c r="B62" i="36"/>
  <c r="F61" i="36"/>
  <c r="E61" i="36"/>
  <c r="D61" i="36"/>
  <c r="B61" i="36"/>
  <c r="F60" i="36"/>
  <c r="E60" i="36"/>
  <c r="D60" i="36"/>
  <c r="B60" i="36"/>
  <c r="F59" i="36"/>
  <c r="E59" i="36"/>
  <c r="D59" i="36"/>
  <c r="B59" i="36"/>
  <c r="F58" i="36"/>
  <c r="E58" i="36"/>
  <c r="D58" i="36"/>
  <c r="B58" i="36"/>
  <c r="F57" i="36"/>
  <c r="E57" i="36"/>
  <c r="D57" i="36"/>
  <c r="B57" i="36"/>
  <c r="F56" i="36"/>
  <c r="E56" i="36"/>
  <c r="D56" i="36"/>
  <c r="B56" i="36"/>
  <c r="F55" i="36"/>
  <c r="E55" i="36"/>
  <c r="D55" i="36"/>
  <c r="B55" i="36"/>
  <c r="F54" i="36"/>
  <c r="E54" i="36"/>
  <c r="D54" i="36"/>
  <c r="B54" i="36"/>
  <c r="F53" i="36"/>
  <c r="E53" i="36"/>
  <c r="D53" i="36"/>
  <c r="B53" i="36"/>
  <c r="F51" i="36"/>
  <c r="E51" i="36"/>
  <c r="D51" i="36"/>
  <c r="B51" i="36"/>
  <c r="F50" i="36"/>
  <c r="E50" i="36"/>
  <c r="D50" i="36"/>
  <c r="B50" i="36"/>
  <c r="F49" i="36"/>
  <c r="E49" i="36"/>
  <c r="D49" i="36"/>
  <c r="B49" i="36"/>
  <c r="F40" i="36"/>
  <c r="J40" i="36" s="1"/>
  <c r="E40" i="36"/>
  <c r="D40" i="36"/>
  <c r="B40" i="36"/>
  <c r="F39" i="36"/>
  <c r="J39" i="36" s="1"/>
  <c r="E39" i="36"/>
  <c r="D39" i="36"/>
  <c r="B39" i="36"/>
  <c r="F38" i="36"/>
  <c r="J38" i="36" s="1"/>
  <c r="E38" i="36"/>
  <c r="D38" i="36"/>
  <c r="B38" i="36"/>
  <c r="F37" i="36"/>
  <c r="J37" i="36" s="1"/>
  <c r="E37" i="36"/>
  <c r="D37" i="36"/>
  <c r="B37" i="36"/>
  <c r="F36" i="36"/>
  <c r="J36" i="36" s="1"/>
  <c r="E36" i="36"/>
  <c r="D36" i="36"/>
  <c r="B36" i="36"/>
  <c r="F35" i="36"/>
  <c r="J35" i="36" s="1"/>
  <c r="E35" i="36"/>
  <c r="D35" i="36"/>
  <c r="B35" i="36"/>
  <c r="F34" i="36"/>
  <c r="J34" i="36" s="1"/>
  <c r="E34" i="36"/>
  <c r="D34" i="36"/>
  <c r="B34" i="36"/>
  <c r="F33" i="36"/>
  <c r="J33" i="36" s="1"/>
  <c r="E33" i="36"/>
  <c r="D33" i="36"/>
  <c r="B33" i="36"/>
  <c r="F32" i="36"/>
  <c r="J32" i="36" s="1"/>
  <c r="E32" i="36"/>
  <c r="D32" i="36"/>
  <c r="B32" i="36"/>
  <c r="F31" i="36"/>
  <c r="J31" i="36" s="1"/>
  <c r="E31" i="36"/>
  <c r="D31" i="36"/>
  <c r="B31" i="36"/>
  <c r="F30" i="36"/>
  <c r="J30" i="36" s="1"/>
  <c r="E30" i="36"/>
  <c r="D30" i="36"/>
  <c r="B30" i="36"/>
  <c r="F29" i="36"/>
  <c r="J29" i="36" s="1"/>
  <c r="E29" i="36"/>
  <c r="D29" i="36"/>
  <c r="B29" i="36"/>
  <c r="F28" i="36"/>
  <c r="J28" i="36" s="1"/>
  <c r="E28" i="36"/>
  <c r="D28" i="36"/>
  <c r="B28" i="36"/>
  <c r="F27" i="36"/>
  <c r="J27" i="36" s="1"/>
  <c r="E27" i="36"/>
  <c r="D27" i="36"/>
  <c r="B27" i="36"/>
  <c r="F26" i="36"/>
  <c r="J26" i="36" s="1"/>
  <c r="E26" i="36"/>
  <c r="D26" i="36"/>
  <c r="B26" i="36"/>
  <c r="F25" i="36"/>
  <c r="J25" i="36" s="1"/>
  <c r="E25" i="36"/>
  <c r="D25" i="36"/>
  <c r="B25" i="36"/>
  <c r="F24" i="36"/>
  <c r="J24" i="36" s="1"/>
  <c r="E24" i="36"/>
  <c r="D24" i="36"/>
  <c r="B24" i="36"/>
  <c r="F23" i="36"/>
  <c r="J23" i="36" s="1"/>
  <c r="E23" i="36"/>
  <c r="D23" i="36"/>
  <c r="B23" i="36"/>
  <c r="F22" i="36"/>
  <c r="J22" i="36" s="1"/>
  <c r="E22" i="36"/>
  <c r="D22" i="36"/>
  <c r="B22" i="36"/>
  <c r="F21" i="36"/>
  <c r="J21" i="36" s="1"/>
  <c r="E21" i="36"/>
  <c r="D21" i="36"/>
  <c r="B21" i="36"/>
  <c r="F20" i="36"/>
  <c r="J20" i="36" s="1"/>
  <c r="E20" i="36"/>
  <c r="D20" i="36"/>
  <c r="B20" i="36"/>
  <c r="F19" i="36"/>
  <c r="J19" i="36" s="1"/>
  <c r="E19" i="36"/>
  <c r="D19" i="36"/>
  <c r="B19" i="36"/>
  <c r="F18" i="36"/>
  <c r="J18" i="36" s="1"/>
  <c r="E18" i="36"/>
  <c r="D18" i="36"/>
  <c r="B18" i="36"/>
  <c r="E17" i="36"/>
  <c r="D17" i="36"/>
  <c r="B17" i="36"/>
  <c r="F16" i="36"/>
  <c r="J16" i="36" s="1"/>
  <c r="E16" i="36"/>
  <c r="D16" i="36"/>
  <c r="B16" i="36"/>
  <c r="A16" i="36"/>
  <c r="F15" i="36"/>
  <c r="J15" i="36" s="1"/>
  <c r="E15" i="36"/>
  <c r="D15" i="36"/>
  <c r="B15" i="36"/>
  <c r="D52" i="36"/>
  <c r="B52" i="36"/>
  <c r="F52" i="36"/>
  <c r="E52" i="36"/>
  <c r="A3" i="1"/>
  <c r="A1" i="36"/>
  <c r="A2" i="36"/>
  <c r="H20" i="36" l="1"/>
  <c r="H26" i="36"/>
  <c r="H52" i="36"/>
  <c r="H23" i="36"/>
  <c r="H35" i="36"/>
  <c r="H53" i="36"/>
  <c r="H62" i="36"/>
  <c r="H15" i="36"/>
  <c r="H18" i="36"/>
  <c r="H21" i="36"/>
  <c r="H24" i="36"/>
  <c r="H27" i="36"/>
  <c r="H30" i="36"/>
  <c r="H33" i="36"/>
  <c r="H36" i="36"/>
  <c r="H39" i="36"/>
  <c r="H50" i="36"/>
  <c r="H54" i="36"/>
  <c r="H57" i="36"/>
  <c r="H60" i="36"/>
  <c r="H63" i="36"/>
  <c r="H29" i="36"/>
  <c r="H38" i="36"/>
  <c r="H56" i="36"/>
  <c r="H32" i="36"/>
  <c r="H49" i="36"/>
  <c r="H59" i="36"/>
  <c r="H16" i="36"/>
  <c r="H19" i="36"/>
  <c r="H22" i="36"/>
  <c r="H25" i="36"/>
  <c r="H28" i="36"/>
  <c r="H31" i="36"/>
  <c r="H34" i="36"/>
  <c r="H37" i="36"/>
  <c r="H40" i="36"/>
  <c r="H51" i="36"/>
  <c r="H55" i="36"/>
  <c r="H58" i="36"/>
  <c r="H61" i="36"/>
  <c r="V65" i="36"/>
  <c r="U15" i="36"/>
  <c r="BL54" i="36"/>
  <c r="V55" i="1" s="1"/>
  <c r="BG54" i="36"/>
  <c r="U55" i="1" s="1"/>
  <c r="BB54" i="36"/>
  <c r="T55" i="1" s="1"/>
  <c r="AH54" i="36"/>
  <c r="P55" i="1" s="1"/>
  <c r="AM54" i="36"/>
  <c r="Q55" i="1" s="1"/>
  <c r="AR54" i="36"/>
  <c r="R55" i="1" s="1"/>
  <c r="AW54" i="36"/>
  <c r="S55" i="1" s="1"/>
  <c r="I55" i="1" s="1"/>
  <c r="AC55" i="36"/>
  <c r="BL53" i="36"/>
  <c r="V54" i="1" s="1"/>
  <c r="BG53" i="36"/>
  <c r="U54" i="1" s="1"/>
  <c r="BB53" i="36"/>
  <c r="T54" i="1" s="1"/>
  <c r="AH53" i="36"/>
  <c r="P54" i="1" s="1"/>
  <c r="AM53" i="36"/>
  <c r="Q54" i="1" s="1"/>
  <c r="AR53" i="36"/>
  <c r="R54" i="1" s="1"/>
  <c r="AW53" i="36"/>
  <c r="S54" i="1" s="1"/>
  <c r="I54" i="1" s="1"/>
  <c r="AC54" i="36"/>
  <c r="BL56" i="36"/>
  <c r="V57" i="1" s="1"/>
  <c r="BG56" i="36"/>
  <c r="U57" i="1" s="1"/>
  <c r="BB56" i="36"/>
  <c r="T57" i="1" s="1"/>
  <c r="AH56" i="36"/>
  <c r="P57" i="1" s="1"/>
  <c r="AM56" i="36"/>
  <c r="Q57" i="1" s="1"/>
  <c r="AR56" i="36"/>
  <c r="R57" i="1" s="1"/>
  <c r="AW56" i="36"/>
  <c r="S57" i="1" s="1"/>
  <c r="I57" i="1" s="1"/>
  <c r="AC57" i="36"/>
  <c r="BL55" i="36"/>
  <c r="V56" i="1" s="1"/>
  <c r="BG55" i="36"/>
  <c r="U56" i="1" s="1"/>
  <c r="BB55" i="36"/>
  <c r="T56" i="1" s="1"/>
  <c r="AH55" i="36"/>
  <c r="P56" i="1" s="1"/>
  <c r="AM55" i="36"/>
  <c r="Q56" i="1" s="1"/>
  <c r="AR55" i="36"/>
  <c r="R56" i="1" s="1"/>
  <c r="AW55" i="36"/>
  <c r="S56" i="1" s="1"/>
  <c r="I56" i="1" s="1"/>
  <c r="AC56" i="36"/>
  <c r="BG60" i="36"/>
  <c r="U61" i="1" s="1"/>
  <c r="BB60" i="36"/>
  <c r="T61" i="1" s="1"/>
  <c r="AH60" i="36"/>
  <c r="P61" i="1" s="1"/>
  <c r="AM60" i="36"/>
  <c r="Q61" i="1" s="1"/>
  <c r="AR60" i="36"/>
  <c r="R61" i="1" s="1"/>
  <c r="AW60" i="36"/>
  <c r="S61" i="1" s="1"/>
  <c r="I61" i="1" s="1"/>
  <c r="BL60" i="36"/>
  <c r="V61" i="1" s="1"/>
  <c r="AC61" i="36"/>
  <c r="BL52" i="36"/>
  <c r="V53" i="1" s="1"/>
  <c r="BG52" i="36"/>
  <c r="U53" i="1" s="1"/>
  <c r="BB52" i="36"/>
  <c r="T53" i="1" s="1"/>
  <c r="AH52" i="36"/>
  <c r="P53" i="1" s="1"/>
  <c r="AM52" i="36"/>
  <c r="Q53" i="1" s="1"/>
  <c r="AR52" i="36"/>
  <c r="R53" i="1" s="1"/>
  <c r="AW52" i="36"/>
  <c r="S53" i="1" s="1"/>
  <c r="I53" i="1" s="1"/>
  <c r="AC53" i="36"/>
  <c r="BG51" i="36"/>
  <c r="U52" i="1" s="1"/>
  <c r="BB51" i="36"/>
  <c r="T52" i="1" s="1"/>
  <c r="AH51" i="36"/>
  <c r="P52" i="1" s="1"/>
  <c r="AM51" i="36"/>
  <c r="Q52" i="1" s="1"/>
  <c r="AR51" i="36"/>
  <c r="R52" i="1" s="1"/>
  <c r="AW51" i="36"/>
  <c r="S52" i="1" s="1"/>
  <c r="I52" i="1" s="1"/>
  <c r="AC52" i="36"/>
  <c r="BL51" i="36"/>
  <c r="V52" i="1" s="1"/>
  <c r="BB50" i="36"/>
  <c r="T51" i="1" s="1"/>
  <c r="AH50" i="36"/>
  <c r="P51" i="1" s="1"/>
  <c r="AM50" i="36"/>
  <c r="Q51" i="1" s="1"/>
  <c r="AR50" i="36"/>
  <c r="R51" i="1" s="1"/>
  <c r="AW50" i="36"/>
  <c r="S51" i="1" s="1"/>
  <c r="I51" i="1" s="1"/>
  <c r="AC51" i="36"/>
  <c r="BL50" i="36"/>
  <c r="V51" i="1" s="1"/>
  <c r="BG50" i="36"/>
  <c r="U51" i="1" s="1"/>
  <c r="BB62" i="36"/>
  <c r="T63" i="1" s="1"/>
  <c r="AH62" i="36"/>
  <c r="P63" i="1" s="1"/>
  <c r="AM62" i="36"/>
  <c r="Q63" i="1" s="1"/>
  <c r="AR62" i="36"/>
  <c r="R63" i="1" s="1"/>
  <c r="AW62" i="36"/>
  <c r="S63" i="1" s="1"/>
  <c r="I63" i="1" s="1"/>
  <c r="AC63" i="36"/>
  <c r="BL62" i="36"/>
  <c r="V63" i="1" s="1"/>
  <c r="BG62" i="36"/>
  <c r="U63" i="1" s="1"/>
  <c r="AC50" i="36"/>
  <c r="BL49" i="36"/>
  <c r="V50" i="1" s="1"/>
  <c r="BG49" i="36"/>
  <c r="U50" i="1" s="1"/>
  <c r="AM49" i="36"/>
  <c r="Q50" i="1" s="1"/>
  <c r="AH49" i="36"/>
  <c r="P50" i="1" s="1"/>
  <c r="AW49" i="36"/>
  <c r="S50" i="1" s="1"/>
  <c r="I50" i="1" s="1"/>
  <c r="AR49" i="36"/>
  <c r="R50" i="1" s="1"/>
  <c r="BB49" i="36"/>
  <c r="T50" i="1" s="1"/>
  <c r="BL17" i="36"/>
  <c r="V18" i="1" s="1"/>
  <c r="BG17" i="36"/>
  <c r="U18" i="1" s="1"/>
  <c r="BB17" i="36"/>
  <c r="T18" i="1" s="1"/>
  <c r="AH17" i="36"/>
  <c r="P18" i="1" s="1"/>
  <c r="AM17" i="36"/>
  <c r="Q18" i="1" s="1"/>
  <c r="AR17" i="36"/>
  <c r="R18" i="1" s="1"/>
  <c r="AW17" i="36"/>
  <c r="S18" i="1" s="1"/>
  <c r="I18" i="1" s="1"/>
  <c r="AC62" i="36"/>
  <c r="BL61" i="36"/>
  <c r="V62" i="1" s="1"/>
  <c r="BG61" i="36"/>
  <c r="U62" i="1" s="1"/>
  <c r="BB61" i="36"/>
  <c r="T62" i="1" s="1"/>
  <c r="AM61" i="36"/>
  <c r="Q62" i="1" s="1"/>
  <c r="AH61" i="36"/>
  <c r="P62" i="1" s="1"/>
  <c r="AR61" i="36"/>
  <c r="R62" i="1" s="1"/>
  <c r="AW61" i="36"/>
  <c r="S62" i="1" s="1"/>
  <c r="I62" i="1" s="1"/>
  <c r="BG48" i="36"/>
  <c r="U49" i="1" s="1"/>
  <c r="BB48" i="36"/>
  <c r="T49" i="1" s="1"/>
  <c r="AH48" i="36"/>
  <c r="AM48" i="36"/>
  <c r="Q49" i="1" s="1"/>
  <c r="AR48" i="36"/>
  <c r="R49" i="1" s="1"/>
  <c r="AW48" i="36"/>
  <c r="S49" i="1" s="1"/>
  <c r="I49" i="1" s="1"/>
  <c r="BL48" i="36"/>
  <c r="V49" i="1" s="1"/>
  <c r="AC49" i="36"/>
  <c r="AC17" i="36"/>
  <c r="BL59" i="36"/>
  <c r="V60" i="1" s="1"/>
  <c r="BB59" i="36"/>
  <c r="T60" i="1" s="1"/>
  <c r="AH59" i="36"/>
  <c r="P60" i="1" s="1"/>
  <c r="AM59" i="36"/>
  <c r="Q60" i="1" s="1"/>
  <c r="AR59" i="36"/>
  <c r="R60" i="1" s="1"/>
  <c r="AW59" i="36"/>
  <c r="S60" i="1" s="1"/>
  <c r="I60" i="1" s="1"/>
  <c r="AC60" i="36"/>
  <c r="BG59" i="36"/>
  <c r="U60" i="1" s="1"/>
  <c r="BL57" i="36"/>
  <c r="V58" i="1" s="1"/>
  <c r="BG57" i="36"/>
  <c r="U58" i="1" s="1"/>
  <c r="BB57" i="36"/>
  <c r="T58" i="1" s="1"/>
  <c r="AH57" i="36"/>
  <c r="P58" i="1" s="1"/>
  <c r="AM57" i="36"/>
  <c r="Q58" i="1" s="1"/>
  <c r="AR57" i="36"/>
  <c r="R58" i="1" s="1"/>
  <c r="AW57" i="36"/>
  <c r="S58" i="1" s="1"/>
  <c r="I58" i="1" s="1"/>
  <c r="AC58" i="36"/>
  <c r="BL58" i="36"/>
  <c r="V59" i="1" s="1"/>
  <c r="BG58" i="36"/>
  <c r="U59" i="1" s="1"/>
  <c r="AC59" i="36"/>
  <c r="AM58" i="36"/>
  <c r="Q59" i="1" s="1"/>
  <c r="AH58" i="36"/>
  <c r="P59" i="1" s="1"/>
  <c r="AW58" i="36"/>
  <c r="S59" i="1" s="1"/>
  <c r="I59" i="1" s="1"/>
  <c r="AR58" i="36"/>
  <c r="R59" i="1" s="1"/>
  <c r="BB58" i="36"/>
  <c r="T59" i="1" s="1"/>
  <c r="U26" i="36"/>
  <c r="W26" i="36" s="1"/>
  <c r="U24" i="36"/>
  <c r="W24" i="36" s="1"/>
  <c r="U27" i="36"/>
  <c r="W27" i="36" s="1"/>
  <c r="U30" i="36"/>
  <c r="W30" i="36" s="1"/>
  <c r="U33" i="36"/>
  <c r="W33" i="36" s="1"/>
  <c r="U36" i="36"/>
  <c r="W36" i="36" s="1"/>
  <c r="U39" i="36"/>
  <c r="W39" i="36" s="1"/>
  <c r="U50" i="36"/>
  <c r="W50" i="36" s="1"/>
  <c r="U61" i="36"/>
  <c r="W61" i="36" s="1"/>
  <c r="U20" i="36"/>
  <c r="W20" i="36" s="1"/>
  <c r="U54" i="36"/>
  <c r="W54" i="36" s="1"/>
  <c r="U32" i="36"/>
  <c r="W32" i="36" s="1"/>
  <c r="U58" i="36"/>
  <c r="W58" i="36" s="1"/>
  <c r="U56" i="36"/>
  <c r="W56" i="36" s="1"/>
  <c r="U59" i="36"/>
  <c r="W59" i="36" s="1"/>
  <c r="U23" i="36"/>
  <c r="W23" i="36" s="1"/>
  <c r="U38" i="36"/>
  <c r="W38" i="36" s="1"/>
  <c r="U49" i="36"/>
  <c r="W49" i="36" s="1"/>
  <c r="U25" i="36"/>
  <c r="W25" i="36" s="1"/>
  <c r="U28" i="36"/>
  <c r="W28" i="36" s="1"/>
  <c r="U31" i="36"/>
  <c r="W31" i="36" s="1"/>
  <c r="U34" i="36"/>
  <c r="W34" i="36" s="1"/>
  <c r="U37" i="36"/>
  <c r="W37" i="36" s="1"/>
  <c r="U40" i="36"/>
  <c r="W40" i="36" s="1"/>
  <c r="U51" i="36"/>
  <c r="W51" i="36" s="1"/>
  <c r="U57" i="36"/>
  <c r="W57" i="36" s="1"/>
  <c r="U35" i="36"/>
  <c r="W35" i="36" s="1"/>
  <c r="U63" i="36"/>
  <c r="W63" i="36" s="1"/>
  <c r="U18" i="36"/>
  <c r="W18" i="36" s="1"/>
  <c r="U19" i="36"/>
  <c r="W19" i="36" s="1"/>
  <c r="U62" i="36"/>
  <c r="W62" i="36" s="1"/>
  <c r="U29" i="36"/>
  <c r="W29" i="36" s="1"/>
  <c r="U53" i="36"/>
  <c r="W53" i="36" s="1"/>
  <c r="U21" i="36"/>
  <c r="W21" i="36" s="1"/>
  <c r="U22" i="36"/>
  <c r="W22" i="36" s="1"/>
  <c r="U16" i="36"/>
  <c r="W16" i="36" s="1"/>
  <c r="U52" i="36"/>
  <c r="W52" i="36" s="1"/>
  <c r="U55" i="36"/>
  <c r="W55" i="36" s="1"/>
  <c r="U60" i="36"/>
  <c r="W60" i="36" s="1"/>
  <c r="W15" i="36"/>
  <c r="K80" i="38"/>
  <c r="K96" i="38"/>
  <c r="K128" i="38"/>
  <c r="K88" i="38"/>
  <c r="K97" i="38"/>
  <c r="K112" i="38"/>
  <c r="K121" i="38"/>
  <c r="K136" i="38"/>
  <c r="K145" i="38"/>
  <c r="K119" i="38"/>
  <c r="K120" i="38"/>
  <c r="K81" i="38"/>
  <c r="K89" i="38"/>
  <c r="K105" i="38"/>
  <c r="K113" i="38"/>
  <c r="K129" i="38"/>
  <c r="K137" i="38"/>
  <c r="K153" i="38"/>
  <c r="K151" i="38"/>
  <c r="K111" i="38"/>
  <c r="K90" i="38"/>
  <c r="K98" i="38"/>
  <c r="K114" i="38"/>
  <c r="K122" i="38"/>
  <c r="K138" i="38"/>
  <c r="K146" i="38"/>
  <c r="K82" i="38"/>
  <c r="K91" i="38"/>
  <c r="K106" i="38"/>
  <c r="K115" i="38"/>
  <c r="K130" i="38"/>
  <c r="K139" i="38"/>
  <c r="K154" i="38"/>
  <c r="K83" i="38"/>
  <c r="K99" i="38"/>
  <c r="K107" i="38"/>
  <c r="K123" i="38"/>
  <c r="K131" i="38"/>
  <c r="K147" i="38"/>
  <c r="K155" i="38"/>
  <c r="K127" i="38"/>
  <c r="K143" i="38"/>
  <c r="K152" i="38"/>
  <c r="K104" i="38"/>
  <c r="K84" i="38"/>
  <c r="K92" i="38"/>
  <c r="K108" i="38"/>
  <c r="K116" i="38"/>
  <c r="K132" i="38"/>
  <c r="K140" i="38"/>
  <c r="K156" i="38"/>
  <c r="K150" i="38"/>
  <c r="K94" i="38"/>
  <c r="K118" i="38"/>
  <c r="K87" i="38"/>
  <c r="K85" i="38"/>
  <c r="K100" i="38"/>
  <c r="K109" i="38"/>
  <c r="K124" i="38"/>
  <c r="K133" i="38"/>
  <c r="K148" i="38"/>
  <c r="K157" i="38"/>
  <c r="K93" i="38"/>
  <c r="K101" i="38"/>
  <c r="K117" i="38"/>
  <c r="K125" i="38"/>
  <c r="K141" i="38"/>
  <c r="K149" i="38"/>
  <c r="K86" i="38"/>
  <c r="K102" i="38"/>
  <c r="K110" i="38"/>
  <c r="K126" i="38"/>
  <c r="K134" i="38"/>
  <c r="K142" i="38"/>
  <c r="K95" i="38"/>
  <c r="K144" i="38"/>
  <c r="K103" i="38"/>
  <c r="K135" i="38"/>
  <c r="P26" i="36" l="1"/>
  <c r="P39" i="36"/>
  <c r="P40" i="36"/>
  <c r="P27" i="36"/>
  <c r="N17" i="36"/>
  <c r="O64" i="1"/>
  <c r="N63" i="36"/>
  <c r="O57" i="1"/>
  <c r="G57" i="1" s="1"/>
  <c r="N56" i="36"/>
  <c r="O56" i="1"/>
  <c r="G56" i="1" s="1"/>
  <c r="N55" i="36"/>
  <c r="O50" i="1"/>
  <c r="G50" i="1" s="1"/>
  <c r="N49" i="36"/>
  <c r="O53" i="1"/>
  <c r="G53" i="1" s="1"/>
  <c r="N52" i="36"/>
  <c r="O63" i="1"/>
  <c r="G63" i="1" s="1"/>
  <c r="N62" i="36"/>
  <c r="O62" i="1"/>
  <c r="G62" i="1" s="1"/>
  <c r="N61" i="36"/>
  <c r="O55" i="1"/>
  <c r="G55" i="1" s="1"/>
  <c r="N54" i="36"/>
  <c r="O60" i="1"/>
  <c r="G60" i="1" s="1"/>
  <c r="N59" i="36"/>
  <c r="O61" i="1"/>
  <c r="G61" i="1" s="1"/>
  <c r="N60" i="36"/>
  <c r="P49" i="1"/>
  <c r="H49" i="1" s="1"/>
  <c r="N48" i="36"/>
  <c r="O52" i="1"/>
  <c r="G52" i="1" s="1"/>
  <c r="N51" i="36"/>
  <c r="O51" i="1"/>
  <c r="G51" i="1" s="1"/>
  <c r="N50" i="36"/>
  <c r="O59" i="1"/>
  <c r="G59" i="1" s="1"/>
  <c r="N58" i="36"/>
  <c r="O54" i="1"/>
  <c r="G54" i="1" s="1"/>
  <c r="N53" i="36"/>
  <c r="O58" i="1"/>
  <c r="G58" i="1" s="1"/>
  <c r="N57" i="36"/>
  <c r="AA15" i="36"/>
  <c r="H60" i="1"/>
  <c r="H61" i="1"/>
  <c r="H51" i="1"/>
  <c r="H62" i="1"/>
  <c r="H58" i="1"/>
  <c r="O18" i="1"/>
  <c r="G18" i="1" s="1"/>
  <c r="H53" i="1"/>
  <c r="H57" i="1"/>
  <c r="H63" i="1"/>
  <c r="H59" i="1"/>
  <c r="H50" i="1"/>
  <c r="H56" i="1"/>
  <c r="H55" i="1"/>
  <c r="H52" i="1"/>
  <c r="H18" i="1"/>
  <c r="H54" i="1"/>
  <c r="U65" i="36"/>
  <c r="BE35" i="36"/>
  <c r="BJ35" i="36"/>
  <c r="AZ35" i="36"/>
  <c r="AF35" i="36"/>
  <c r="AU35" i="36"/>
  <c r="AK35" i="36"/>
  <c r="AP35" i="36"/>
  <c r="BJ57" i="36"/>
  <c r="BE57" i="36"/>
  <c r="AU57" i="36"/>
  <c r="AF57" i="36"/>
  <c r="AP57" i="36"/>
  <c r="AK57" i="36"/>
  <c r="AZ57" i="36"/>
  <c r="AZ52" i="36"/>
  <c r="AP52" i="36"/>
  <c r="AK52" i="36"/>
  <c r="BJ52" i="36"/>
  <c r="BE52" i="36"/>
  <c r="AF52" i="36"/>
  <c r="AU52" i="36"/>
  <c r="BE51" i="36"/>
  <c r="AK51" i="36"/>
  <c r="AF51" i="36"/>
  <c r="AU51" i="36"/>
  <c r="AZ51" i="36"/>
  <c r="BJ51" i="36"/>
  <c r="AP51" i="36"/>
  <c r="BE58" i="36"/>
  <c r="BJ58" i="36"/>
  <c r="AF58" i="36"/>
  <c r="AZ58" i="36"/>
  <c r="AU58" i="36"/>
  <c r="AP58" i="36"/>
  <c r="AK58" i="36"/>
  <c r="BE26" i="36"/>
  <c r="AZ26" i="36"/>
  <c r="BJ26" i="36"/>
  <c r="AF26" i="36"/>
  <c r="AU26" i="36"/>
  <c r="AP26" i="36"/>
  <c r="AK26" i="36"/>
  <c r="BE60" i="36"/>
  <c r="AP60" i="36"/>
  <c r="AF60" i="36"/>
  <c r="AZ60" i="36"/>
  <c r="AU60" i="36"/>
  <c r="AK60" i="36"/>
  <c r="BJ60" i="36"/>
  <c r="BE24" i="36"/>
  <c r="BJ24" i="36"/>
  <c r="AZ24" i="36"/>
  <c r="AU24" i="36"/>
  <c r="AF24" i="36"/>
  <c r="AP24" i="36"/>
  <c r="AK24" i="36"/>
  <c r="BE16" i="36"/>
  <c r="AZ16" i="36"/>
  <c r="AK16" i="36"/>
  <c r="AU16" i="36"/>
  <c r="AF16" i="36"/>
  <c r="AP16" i="36"/>
  <c r="BJ16" i="36"/>
  <c r="BE40" i="36"/>
  <c r="BJ40" i="36"/>
  <c r="AU40" i="36"/>
  <c r="AP40" i="36"/>
  <c r="AF40" i="36"/>
  <c r="AK40" i="36"/>
  <c r="AZ40" i="36"/>
  <c r="AZ32" i="36"/>
  <c r="BJ32" i="36"/>
  <c r="AF32" i="36"/>
  <c r="AK32" i="36"/>
  <c r="BE32" i="36"/>
  <c r="AU32" i="36"/>
  <c r="AP32" i="36"/>
  <c r="AZ22" i="36"/>
  <c r="AF22" i="36"/>
  <c r="BE22" i="36"/>
  <c r="AK22" i="36"/>
  <c r="AU22" i="36"/>
  <c r="BJ22" i="36"/>
  <c r="AP22" i="36"/>
  <c r="AZ37" i="36"/>
  <c r="BE37" i="36"/>
  <c r="AK37" i="36"/>
  <c r="BJ37" i="36"/>
  <c r="AF37" i="36"/>
  <c r="AP37" i="36"/>
  <c r="AU37" i="36"/>
  <c r="BE54" i="36"/>
  <c r="BJ54" i="36"/>
  <c r="AZ54" i="36"/>
  <c r="AU54" i="36"/>
  <c r="AF54" i="36"/>
  <c r="AP54" i="36"/>
  <c r="AK54" i="36"/>
  <c r="BJ27" i="36"/>
  <c r="AK27" i="36"/>
  <c r="AZ27" i="36"/>
  <c r="AF27" i="36"/>
  <c r="BE27" i="36"/>
  <c r="AU27" i="36"/>
  <c r="AP27" i="36"/>
  <c r="BE56" i="36"/>
  <c r="BJ56" i="36"/>
  <c r="AP56" i="36"/>
  <c r="AK56" i="36"/>
  <c r="AZ56" i="36"/>
  <c r="AU56" i="36"/>
  <c r="AF56" i="36"/>
  <c r="BE21" i="36"/>
  <c r="BJ21" i="36"/>
  <c r="AZ21" i="36"/>
  <c r="AK21" i="36"/>
  <c r="AU21" i="36"/>
  <c r="AP21" i="36"/>
  <c r="AF21" i="36"/>
  <c r="BE34" i="36"/>
  <c r="BJ34" i="36"/>
  <c r="AZ34" i="36"/>
  <c r="AF34" i="36"/>
  <c r="AU34" i="36"/>
  <c r="AP34" i="36"/>
  <c r="AK34" i="36"/>
  <c r="BE20" i="36"/>
  <c r="BJ20" i="36"/>
  <c r="AU20" i="36"/>
  <c r="AP20" i="36"/>
  <c r="AZ20" i="36"/>
  <c r="AK20" i="36"/>
  <c r="AF20" i="36"/>
  <c r="BE53" i="36"/>
  <c r="BJ53" i="36"/>
  <c r="AP53" i="36"/>
  <c r="AK53" i="36"/>
  <c r="AF53" i="36"/>
  <c r="AU53" i="36"/>
  <c r="AZ53" i="36"/>
  <c r="BE31" i="36"/>
  <c r="AU31" i="36"/>
  <c r="BJ31" i="36"/>
  <c r="AK31" i="36"/>
  <c r="AP31" i="36"/>
  <c r="AF31" i="36"/>
  <c r="AZ31" i="36"/>
  <c r="BJ61" i="36"/>
  <c r="AP61" i="36"/>
  <c r="AK61" i="36"/>
  <c r="AF61" i="36"/>
  <c r="AZ61" i="36"/>
  <c r="BE61" i="36"/>
  <c r="AU61" i="36"/>
  <c r="BE59" i="36"/>
  <c r="BJ59" i="36"/>
  <c r="AF59" i="36"/>
  <c r="AZ59" i="36"/>
  <c r="AU59" i="36"/>
  <c r="AP59" i="36"/>
  <c r="AK59" i="36"/>
  <c r="BE55" i="36"/>
  <c r="BJ55" i="36"/>
  <c r="AZ55" i="36"/>
  <c r="AU55" i="36"/>
  <c r="AK55" i="36"/>
  <c r="AF55" i="36"/>
  <c r="AP55" i="36"/>
  <c r="BJ29" i="36"/>
  <c r="BE29" i="36"/>
  <c r="AZ29" i="36"/>
  <c r="AU29" i="36"/>
  <c r="AP29" i="36"/>
  <c r="AK29" i="36"/>
  <c r="AF29" i="36"/>
  <c r="BJ28" i="36"/>
  <c r="AZ28" i="36"/>
  <c r="AP28" i="36"/>
  <c r="AK28" i="36"/>
  <c r="AF28" i="36"/>
  <c r="BE28" i="36"/>
  <c r="AU28" i="36"/>
  <c r="BE50" i="36"/>
  <c r="BJ50" i="36"/>
  <c r="AU50" i="36"/>
  <c r="AF50" i="36"/>
  <c r="AZ50" i="36"/>
  <c r="AP50" i="36"/>
  <c r="AK50" i="36"/>
  <c r="BJ62" i="36"/>
  <c r="AU62" i="36"/>
  <c r="AK62" i="36"/>
  <c r="AP62" i="36"/>
  <c r="AF62" i="36"/>
  <c r="BE62" i="36"/>
  <c r="AZ62" i="36"/>
  <c r="BE25" i="36"/>
  <c r="BJ25" i="36"/>
  <c r="AZ25" i="36"/>
  <c r="AF25" i="36"/>
  <c r="AU25" i="36"/>
  <c r="AP25" i="36"/>
  <c r="AK25" i="36"/>
  <c r="BE39" i="36"/>
  <c r="BJ39" i="36"/>
  <c r="AZ39" i="36"/>
  <c r="AU39" i="36"/>
  <c r="AP39" i="36"/>
  <c r="AK39" i="36"/>
  <c r="AF39" i="36"/>
  <c r="BE15" i="36"/>
  <c r="BJ15" i="36"/>
  <c r="AZ15" i="36"/>
  <c r="AU15" i="36"/>
  <c r="AK15" i="36"/>
  <c r="AP15" i="36"/>
  <c r="AF15" i="36"/>
  <c r="Z15" i="36"/>
  <c r="X15" i="36" s="1"/>
  <c r="BE19" i="36"/>
  <c r="BJ19" i="36"/>
  <c r="AZ19" i="36"/>
  <c r="AU19" i="36"/>
  <c r="AP19" i="36"/>
  <c r="AK19" i="36"/>
  <c r="AF19" i="36"/>
  <c r="BE49" i="36"/>
  <c r="BJ49" i="36"/>
  <c r="AU49" i="36"/>
  <c r="AZ49" i="36"/>
  <c r="AF49" i="36"/>
  <c r="AP49" i="36"/>
  <c r="AK49" i="36"/>
  <c r="BE36" i="36"/>
  <c r="AF36" i="36"/>
  <c r="BJ36" i="36"/>
  <c r="AK36" i="36"/>
  <c r="AZ36" i="36"/>
  <c r="AU36" i="36"/>
  <c r="AP36" i="36"/>
  <c r="BE18" i="36"/>
  <c r="BJ18" i="36"/>
  <c r="AZ18" i="36"/>
  <c r="AP18" i="36"/>
  <c r="AK18" i="36"/>
  <c r="AF18" i="36"/>
  <c r="AU18" i="36"/>
  <c r="BE38" i="36"/>
  <c r="BJ38" i="36"/>
  <c r="AZ38" i="36"/>
  <c r="AP38" i="36"/>
  <c r="AK38" i="36"/>
  <c r="AF38" i="36"/>
  <c r="AU38" i="36"/>
  <c r="BE33" i="36"/>
  <c r="BJ33" i="36"/>
  <c r="AZ33" i="36"/>
  <c r="AU33" i="36"/>
  <c r="AP33" i="36"/>
  <c r="AK33" i="36"/>
  <c r="AF33" i="36"/>
  <c r="BE63" i="36"/>
  <c r="BJ63" i="36"/>
  <c r="AZ63" i="36"/>
  <c r="AU63" i="36"/>
  <c r="AK63" i="36"/>
  <c r="AP63" i="36"/>
  <c r="AF63" i="36"/>
  <c r="BJ23" i="36"/>
  <c r="AZ23" i="36"/>
  <c r="AP23" i="36"/>
  <c r="AF23" i="36"/>
  <c r="BE23" i="36"/>
  <c r="AK23" i="36"/>
  <c r="AU23" i="36"/>
  <c r="BJ30" i="36"/>
  <c r="BE30" i="36"/>
  <c r="AU30" i="36"/>
  <c r="AP30" i="36"/>
  <c r="AZ30" i="36"/>
  <c r="AK30" i="36"/>
  <c r="AF30" i="36"/>
  <c r="Z38" i="36"/>
  <c r="X38" i="36" s="1"/>
  <c r="AA38" i="36"/>
  <c r="AA53" i="36"/>
  <c r="Z53" i="36"/>
  <c r="X53" i="36" s="1"/>
  <c r="AA59" i="36"/>
  <c r="Z59" i="36"/>
  <c r="X59" i="36" s="1"/>
  <c r="AA49" i="36"/>
  <c r="Z49" i="36"/>
  <c r="X49" i="36" s="1"/>
  <c r="AA23" i="36"/>
  <c r="Z23" i="36"/>
  <c r="X23" i="36" s="1"/>
  <c r="AA40" i="36"/>
  <c r="Z40" i="36"/>
  <c r="X40" i="36" s="1"/>
  <c r="AA36" i="36"/>
  <c r="Z36" i="36"/>
  <c r="X36" i="36" s="1"/>
  <c r="AA21" i="36"/>
  <c r="Z21" i="36"/>
  <c r="X21" i="36" s="1"/>
  <c r="Z37" i="36"/>
  <c r="X37" i="36" s="1"/>
  <c r="AA37" i="36"/>
  <c r="Z33" i="36"/>
  <c r="X33" i="36" s="1"/>
  <c r="AA33" i="36"/>
  <c r="AA30" i="36"/>
  <c r="Z30" i="36"/>
  <c r="X30" i="36" s="1"/>
  <c r="Z61" i="36"/>
  <c r="X61" i="36" s="1"/>
  <c r="AA61" i="36"/>
  <c r="AA34" i="36"/>
  <c r="Z34" i="36"/>
  <c r="X34" i="36" s="1"/>
  <c r="Z60" i="36"/>
  <c r="X60" i="36" s="1"/>
  <c r="AA60" i="36"/>
  <c r="Z31" i="36"/>
  <c r="X31" i="36" s="1"/>
  <c r="AA31" i="36"/>
  <c r="AA27" i="36"/>
  <c r="Z27" i="36"/>
  <c r="X27" i="36" s="1"/>
  <c r="AA16" i="36"/>
  <c r="Z16" i="36"/>
  <c r="X16" i="36" s="1"/>
  <c r="Z19" i="36"/>
  <c r="X19" i="36" s="1"/>
  <c r="AA19" i="36"/>
  <c r="AA18" i="36"/>
  <c r="Z18" i="36"/>
  <c r="X18" i="36" s="1"/>
  <c r="AA54" i="36"/>
  <c r="Z54" i="36"/>
  <c r="X54" i="36" s="1"/>
  <c r="AA35" i="36"/>
  <c r="Z35" i="36"/>
  <c r="X35" i="36" s="1"/>
  <c r="AA22" i="36"/>
  <c r="Z22" i="36"/>
  <c r="X22" i="36" s="1"/>
  <c r="AA32" i="36"/>
  <c r="Z32" i="36"/>
  <c r="X32" i="36" s="1"/>
  <c r="AA63" i="36"/>
  <c r="Z63" i="36"/>
  <c r="X63" i="36" s="1"/>
  <c r="AA20" i="36"/>
  <c r="Z20" i="36"/>
  <c r="X20" i="36" s="1"/>
  <c r="Z55" i="36"/>
  <c r="X55" i="36" s="1"/>
  <c r="AA55" i="36"/>
  <c r="AA29" i="36"/>
  <c r="Z29" i="36"/>
  <c r="X29" i="36" s="1"/>
  <c r="AA57" i="36"/>
  <c r="Z57" i="36"/>
  <c r="X57" i="36" s="1"/>
  <c r="AA28" i="36"/>
  <c r="Z28" i="36"/>
  <c r="X28" i="36" s="1"/>
  <c r="AA56" i="36"/>
  <c r="Z56" i="36"/>
  <c r="X56" i="36" s="1"/>
  <c r="Z24" i="36"/>
  <c r="X24" i="36" s="1"/>
  <c r="AA24" i="36"/>
  <c r="Z50" i="36"/>
  <c r="X50" i="36" s="1"/>
  <c r="AA50" i="36"/>
  <c r="AA52" i="36"/>
  <c r="Z52" i="36"/>
  <c r="X52" i="36" s="1"/>
  <c r="Z62" i="36"/>
  <c r="X62" i="36" s="1"/>
  <c r="AA62" i="36"/>
  <c r="AA51" i="36"/>
  <c r="Z51" i="36"/>
  <c r="X51" i="36" s="1"/>
  <c r="AA25" i="36"/>
  <c r="Z25" i="36"/>
  <c r="X25" i="36" s="1"/>
  <c r="AA58" i="36"/>
  <c r="Z58" i="36"/>
  <c r="X58" i="36" s="1"/>
  <c r="AA39" i="36"/>
  <c r="Z39" i="36"/>
  <c r="X39" i="36" s="1"/>
  <c r="Z26" i="36"/>
  <c r="X26" i="36" s="1"/>
  <c r="AA26" i="36"/>
  <c r="P17" i="36" l="1"/>
  <c r="O17" i="36"/>
  <c r="P35" i="36" s="1"/>
  <c r="Q57" i="36"/>
  <c r="Q60" i="36"/>
  <c r="Q49" i="36"/>
  <c r="Q53" i="36"/>
  <c r="Q59" i="36"/>
  <c r="Q55" i="36"/>
  <c r="Q58" i="36"/>
  <c r="Q54" i="36"/>
  <c r="I54" i="36" s="1"/>
  <c r="Q56" i="36"/>
  <c r="Q52" i="36"/>
  <c r="Q48" i="36"/>
  <c r="Q50" i="36"/>
  <c r="Q61" i="36"/>
  <c r="Q63" i="36"/>
  <c r="Q51" i="36"/>
  <c r="Q62" i="36"/>
  <c r="Q17" i="36"/>
  <c r="M18" i="1"/>
  <c r="S61" i="36"/>
  <c r="L62" i="1" s="1"/>
  <c r="S32" i="36"/>
  <c r="L33" i="1" s="1"/>
  <c r="S15" i="36"/>
  <c r="S51" i="36"/>
  <c r="L52" i="1" s="1"/>
  <c r="S57" i="36"/>
  <c r="L58" i="1" s="1"/>
  <c r="S22" i="36"/>
  <c r="L23" i="1" s="1"/>
  <c r="S27" i="36"/>
  <c r="L28" i="1" s="1"/>
  <c r="S49" i="36"/>
  <c r="L50" i="1" s="1"/>
  <c r="S33" i="36"/>
  <c r="L34" i="1" s="1"/>
  <c r="S29" i="36"/>
  <c r="L30" i="1" s="1"/>
  <c r="S35" i="36"/>
  <c r="L36" i="1" s="1"/>
  <c r="S59" i="36"/>
  <c r="L60" i="1" s="1"/>
  <c r="S23" i="36"/>
  <c r="L24" i="1" s="1"/>
  <c r="S31" i="36"/>
  <c r="L32" i="1" s="1"/>
  <c r="S37" i="36"/>
  <c r="L38" i="1" s="1"/>
  <c r="S19" i="36"/>
  <c r="L20" i="1" s="1"/>
  <c r="S30" i="36"/>
  <c r="L31" i="1" s="1"/>
  <c r="S52" i="36"/>
  <c r="L53" i="1" s="1"/>
  <c r="S54" i="36"/>
  <c r="L55" i="1" s="1"/>
  <c r="S21" i="36"/>
  <c r="L22" i="1" s="1"/>
  <c r="S53" i="36"/>
  <c r="L54" i="1" s="1"/>
  <c r="S50" i="36"/>
  <c r="L51" i="1" s="1"/>
  <c r="S55" i="36"/>
  <c r="L56" i="1" s="1"/>
  <c r="S60" i="36"/>
  <c r="L61" i="1" s="1"/>
  <c r="S39" i="36"/>
  <c r="L40" i="1" s="1"/>
  <c r="S20" i="36"/>
  <c r="L21" i="1" s="1"/>
  <c r="S18" i="36"/>
  <c r="L19" i="1" s="1"/>
  <c r="S34" i="36"/>
  <c r="L35" i="1" s="1"/>
  <c r="S36" i="36"/>
  <c r="L37" i="1" s="1"/>
  <c r="S28" i="36"/>
  <c r="L29" i="1" s="1"/>
  <c r="S62" i="36"/>
  <c r="L63" i="1" s="1"/>
  <c r="S58" i="36"/>
  <c r="L59" i="1" s="1"/>
  <c r="S24" i="36"/>
  <c r="L25" i="1" s="1"/>
  <c r="S38" i="36"/>
  <c r="L39" i="1" s="1"/>
  <c r="S16" i="36"/>
  <c r="L17" i="1" s="1"/>
  <c r="S26" i="36"/>
  <c r="L27" i="1" s="1"/>
  <c r="S25" i="36"/>
  <c r="L26" i="1" s="1"/>
  <c r="S56" i="36"/>
  <c r="L57" i="1" s="1"/>
  <c r="S63" i="36"/>
  <c r="S40" i="36"/>
  <c r="L41" i="1" s="1"/>
  <c r="W65" i="36"/>
  <c r="AB61" i="36"/>
  <c r="AO61" i="36"/>
  <c r="AQ61" i="36" s="1"/>
  <c r="AE61" i="36"/>
  <c r="AG61" i="36" s="1"/>
  <c r="AJ61" i="36"/>
  <c r="AL61" i="36" s="1"/>
  <c r="BD61" i="36"/>
  <c r="BF61" i="36" s="1"/>
  <c r="AY61" i="36"/>
  <c r="BA61" i="36" s="1"/>
  <c r="BI61" i="36"/>
  <c r="BK61" i="36" s="1"/>
  <c r="AT61" i="36"/>
  <c r="AV61" i="36" s="1"/>
  <c r="AB30" i="36"/>
  <c r="AC30" i="36" s="1"/>
  <c r="BI30" i="36"/>
  <c r="BK30" i="36" s="1"/>
  <c r="BL30" i="36" s="1"/>
  <c r="V31" i="1" s="1"/>
  <c r="BD30" i="36"/>
  <c r="BF30" i="36" s="1"/>
  <c r="BG30" i="36" s="1"/>
  <c r="U31" i="1" s="1"/>
  <c r="AY30" i="36"/>
  <c r="BA30" i="36" s="1"/>
  <c r="BB30" i="36" s="1"/>
  <c r="T31" i="1" s="1"/>
  <c r="AT30" i="36"/>
  <c r="AV30" i="36" s="1"/>
  <c r="AW30" i="36" s="1"/>
  <c r="S31" i="1" s="1"/>
  <c r="I31" i="1" s="1"/>
  <c r="AO30" i="36"/>
  <c r="AQ30" i="36" s="1"/>
  <c r="AR30" i="36" s="1"/>
  <c r="R31" i="1" s="1"/>
  <c r="AE30" i="36"/>
  <c r="AG30" i="36" s="1"/>
  <c r="AH30" i="36" s="1"/>
  <c r="P31" i="1" s="1"/>
  <c r="AJ30" i="36"/>
  <c r="AL30" i="36" s="1"/>
  <c r="AM30" i="36" s="1"/>
  <c r="Q31" i="1" s="1"/>
  <c r="AB40" i="36"/>
  <c r="AC40" i="36" s="1"/>
  <c r="N40" i="36" s="1"/>
  <c r="BD40" i="36"/>
  <c r="BF40" i="36" s="1"/>
  <c r="AY40" i="36"/>
  <c r="BA40" i="36" s="1"/>
  <c r="AT40" i="36"/>
  <c r="AV40" i="36" s="1"/>
  <c r="AO40" i="36"/>
  <c r="AQ40" i="36" s="1"/>
  <c r="AE40" i="36"/>
  <c r="AG40" i="36" s="1"/>
  <c r="AJ40" i="36"/>
  <c r="AL40" i="36" s="1"/>
  <c r="BI40" i="36"/>
  <c r="BK40" i="36" s="1"/>
  <c r="AB28" i="36"/>
  <c r="AC28" i="36" s="1"/>
  <c r="BD28" i="36"/>
  <c r="BF28" i="36" s="1"/>
  <c r="BG28" i="36" s="1"/>
  <c r="U29" i="1" s="1"/>
  <c r="AY28" i="36"/>
  <c r="BA28" i="36" s="1"/>
  <c r="BB28" i="36" s="1"/>
  <c r="T29" i="1" s="1"/>
  <c r="AT28" i="36"/>
  <c r="AV28" i="36" s="1"/>
  <c r="AW28" i="36" s="1"/>
  <c r="S29" i="1" s="1"/>
  <c r="I29" i="1" s="1"/>
  <c r="AO28" i="36"/>
  <c r="AQ28" i="36" s="1"/>
  <c r="AR28" i="36" s="1"/>
  <c r="R29" i="1" s="1"/>
  <c r="AE28" i="36"/>
  <c r="AG28" i="36" s="1"/>
  <c r="AH28" i="36" s="1"/>
  <c r="P29" i="1" s="1"/>
  <c r="AJ28" i="36"/>
  <c r="AL28" i="36" s="1"/>
  <c r="AM28" i="36" s="1"/>
  <c r="Q29" i="1" s="1"/>
  <c r="BI28" i="36"/>
  <c r="BK28" i="36" s="1"/>
  <c r="BL28" i="36" s="1"/>
  <c r="V29" i="1" s="1"/>
  <c r="AB57" i="36"/>
  <c r="BI57" i="36"/>
  <c r="BK57" i="36" s="1"/>
  <c r="BD57" i="36"/>
  <c r="BF57" i="36" s="1"/>
  <c r="AY57" i="36"/>
  <c r="BA57" i="36" s="1"/>
  <c r="AT57" i="36"/>
  <c r="AV57" i="36" s="1"/>
  <c r="AE57" i="36"/>
  <c r="AG57" i="36" s="1"/>
  <c r="AO57" i="36"/>
  <c r="AQ57" i="36" s="1"/>
  <c r="AJ57" i="36"/>
  <c r="AL57" i="36" s="1"/>
  <c r="AE23" i="36"/>
  <c r="AG23" i="36" s="1"/>
  <c r="AH23" i="36" s="1"/>
  <c r="P24" i="1" s="1"/>
  <c r="AJ23" i="36"/>
  <c r="AL23" i="36" s="1"/>
  <c r="AM23" i="36" s="1"/>
  <c r="Q24" i="1" s="1"/>
  <c r="BI23" i="36"/>
  <c r="BK23" i="36" s="1"/>
  <c r="BL23" i="36" s="1"/>
  <c r="V24" i="1" s="1"/>
  <c r="BD23" i="36"/>
  <c r="BF23" i="36" s="1"/>
  <c r="BG23" i="36" s="1"/>
  <c r="U24" i="1" s="1"/>
  <c r="AT23" i="36"/>
  <c r="AV23" i="36" s="1"/>
  <c r="AW23" i="36" s="1"/>
  <c r="S24" i="1" s="1"/>
  <c r="I24" i="1" s="1"/>
  <c r="AO23" i="36"/>
  <c r="AQ23" i="36" s="1"/>
  <c r="AR23" i="36" s="1"/>
  <c r="R24" i="1" s="1"/>
  <c r="AY23" i="36"/>
  <c r="BA23" i="36" s="1"/>
  <c r="BB23" i="36" s="1"/>
  <c r="T24" i="1" s="1"/>
  <c r="AB22" i="36"/>
  <c r="AC22" i="36" s="1"/>
  <c r="AJ22" i="36"/>
  <c r="AL22" i="36" s="1"/>
  <c r="AM22" i="36" s="1"/>
  <c r="Q23" i="1" s="1"/>
  <c r="BI22" i="36"/>
  <c r="BK22" i="36" s="1"/>
  <c r="BL22" i="36" s="1"/>
  <c r="V23" i="1" s="1"/>
  <c r="BD22" i="36"/>
  <c r="BF22" i="36" s="1"/>
  <c r="BG22" i="36" s="1"/>
  <c r="U23" i="1" s="1"/>
  <c r="AY22" i="36"/>
  <c r="BA22" i="36" s="1"/>
  <c r="BB22" i="36" s="1"/>
  <c r="T23" i="1" s="1"/>
  <c r="AO22" i="36"/>
  <c r="AQ22" i="36" s="1"/>
  <c r="AR22" i="36" s="1"/>
  <c r="R23" i="1" s="1"/>
  <c r="AT22" i="36"/>
  <c r="AV22" i="36" s="1"/>
  <c r="AW22" i="36" s="1"/>
  <c r="S23" i="1" s="1"/>
  <c r="I23" i="1" s="1"/>
  <c r="AE22" i="36"/>
  <c r="AG22" i="36" s="1"/>
  <c r="AH22" i="36" s="1"/>
  <c r="P23" i="1" s="1"/>
  <c r="AB33" i="36"/>
  <c r="AC33" i="36" s="1"/>
  <c r="BI33" i="36"/>
  <c r="BK33" i="36" s="1"/>
  <c r="BL33" i="36" s="1"/>
  <c r="V34" i="1" s="1"/>
  <c r="BD33" i="36"/>
  <c r="BF33" i="36" s="1"/>
  <c r="BG33" i="36" s="1"/>
  <c r="U34" i="1" s="1"/>
  <c r="AY33" i="36"/>
  <c r="BA33" i="36" s="1"/>
  <c r="BB33" i="36" s="1"/>
  <c r="T34" i="1" s="1"/>
  <c r="AT33" i="36"/>
  <c r="AV33" i="36" s="1"/>
  <c r="AW33" i="36" s="1"/>
  <c r="S34" i="1" s="1"/>
  <c r="I34" i="1" s="1"/>
  <c r="AE33" i="36"/>
  <c r="AG33" i="36" s="1"/>
  <c r="AH33" i="36" s="1"/>
  <c r="P34" i="1" s="1"/>
  <c r="AO33" i="36"/>
  <c r="AQ33" i="36" s="1"/>
  <c r="AR33" i="36" s="1"/>
  <c r="R34" i="1" s="1"/>
  <c r="AJ33" i="36"/>
  <c r="AL33" i="36" s="1"/>
  <c r="AM33" i="36" s="1"/>
  <c r="Q34" i="1" s="1"/>
  <c r="BD16" i="36"/>
  <c r="BF16" i="36" s="1"/>
  <c r="BG16" i="36" s="1"/>
  <c r="U17" i="1" s="1"/>
  <c r="AY16" i="36"/>
  <c r="BA16" i="36" s="1"/>
  <c r="BB16" i="36" s="1"/>
  <c r="T17" i="1" s="1"/>
  <c r="AT16" i="36"/>
  <c r="AV16" i="36" s="1"/>
  <c r="AW16" i="36" s="1"/>
  <c r="S17" i="1" s="1"/>
  <c r="I17" i="1" s="1"/>
  <c r="AO16" i="36"/>
  <c r="AQ16" i="36" s="1"/>
  <c r="AR16" i="36" s="1"/>
  <c r="R17" i="1" s="1"/>
  <c r="AE16" i="36"/>
  <c r="AG16" i="36" s="1"/>
  <c r="AH16" i="36" s="1"/>
  <c r="P17" i="1" s="1"/>
  <c r="AJ16" i="36"/>
  <c r="AL16" i="36" s="1"/>
  <c r="AM16" i="36" s="1"/>
  <c r="Q17" i="1" s="1"/>
  <c r="BI16" i="36"/>
  <c r="BK16" i="36" s="1"/>
  <c r="BL16" i="36" s="1"/>
  <c r="V17" i="1" s="1"/>
  <c r="AB59" i="36"/>
  <c r="AE59" i="36"/>
  <c r="AG59" i="36" s="1"/>
  <c r="AJ59" i="36"/>
  <c r="AL59" i="36" s="1"/>
  <c r="BI59" i="36"/>
  <c r="BK59" i="36" s="1"/>
  <c r="BD59" i="36"/>
  <c r="BF59" i="36" s="1"/>
  <c r="AT59" i="36"/>
  <c r="AV59" i="36" s="1"/>
  <c r="AO59" i="36"/>
  <c r="AQ59" i="36" s="1"/>
  <c r="AY59" i="36"/>
  <c r="BA59" i="36" s="1"/>
  <c r="AB32" i="36"/>
  <c r="AC32" i="36" s="1"/>
  <c r="BI32" i="36"/>
  <c r="BK32" i="36" s="1"/>
  <c r="BL32" i="36" s="1"/>
  <c r="V33" i="1" s="1"/>
  <c r="BD32" i="36"/>
  <c r="BF32" i="36" s="1"/>
  <c r="BG32" i="36" s="1"/>
  <c r="U33" i="1" s="1"/>
  <c r="AY32" i="36"/>
  <c r="BA32" i="36" s="1"/>
  <c r="BB32" i="36" s="1"/>
  <c r="T33" i="1" s="1"/>
  <c r="AT32" i="36"/>
  <c r="AV32" i="36" s="1"/>
  <c r="AW32" i="36" s="1"/>
  <c r="S33" i="1" s="1"/>
  <c r="I33" i="1" s="1"/>
  <c r="AO32" i="36"/>
  <c r="AQ32" i="36" s="1"/>
  <c r="AR32" i="36" s="1"/>
  <c r="R33" i="1" s="1"/>
  <c r="AE32" i="36"/>
  <c r="AG32" i="36" s="1"/>
  <c r="AH32" i="36" s="1"/>
  <c r="P33" i="1" s="1"/>
  <c r="AJ32" i="36"/>
  <c r="AL32" i="36" s="1"/>
  <c r="AM32" i="36" s="1"/>
  <c r="Q33" i="1" s="1"/>
  <c r="AB26" i="36"/>
  <c r="AC26" i="36" s="1"/>
  <c r="AT26" i="36"/>
  <c r="AV26" i="36" s="1"/>
  <c r="AW26" i="36" s="1"/>
  <c r="S27" i="1" s="1"/>
  <c r="I27" i="1" s="1"/>
  <c r="AO26" i="36"/>
  <c r="AQ26" i="36" s="1"/>
  <c r="AR26" i="36" s="1"/>
  <c r="R27" i="1" s="1"/>
  <c r="AE26" i="36"/>
  <c r="AG26" i="36" s="1"/>
  <c r="AH26" i="36" s="1"/>
  <c r="P27" i="1" s="1"/>
  <c r="AJ26" i="36"/>
  <c r="AL26" i="36" s="1"/>
  <c r="AM26" i="36" s="1"/>
  <c r="Q27" i="1" s="1"/>
  <c r="BI26" i="36"/>
  <c r="BK26" i="36" s="1"/>
  <c r="BL26" i="36" s="1"/>
  <c r="V27" i="1" s="1"/>
  <c r="BD26" i="36"/>
  <c r="BF26" i="36" s="1"/>
  <c r="BG26" i="36" s="1"/>
  <c r="U27" i="1" s="1"/>
  <c r="AY26" i="36"/>
  <c r="BA26" i="36" s="1"/>
  <c r="BB26" i="36" s="1"/>
  <c r="T27" i="1" s="1"/>
  <c r="AB31" i="36"/>
  <c r="AC31" i="36" s="1"/>
  <c r="BI31" i="36"/>
  <c r="BK31" i="36" s="1"/>
  <c r="BL31" i="36" s="1"/>
  <c r="V32" i="1" s="1"/>
  <c r="BD31" i="36"/>
  <c r="BF31" i="36" s="1"/>
  <c r="BG31" i="36" s="1"/>
  <c r="U32" i="1" s="1"/>
  <c r="AY31" i="36"/>
  <c r="BA31" i="36" s="1"/>
  <c r="BB31" i="36" s="1"/>
  <c r="T32" i="1" s="1"/>
  <c r="AT31" i="36"/>
  <c r="AV31" i="36" s="1"/>
  <c r="AW31" i="36" s="1"/>
  <c r="S32" i="1" s="1"/>
  <c r="I32" i="1" s="1"/>
  <c r="AO31" i="36"/>
  <c r="AQ31" i="36" s="1"/>
  <c r="AR31" i="36" s="1"/>
  <c r="R32" i="1" s="1"/>
  <c r="AJ31" i="36"/>
  <c r="AL31" i="36" s="1"/>
  <c r="AM31" i="36" s="1"/>
  <c r="Q32" i="1" s="1"/>
  <c r="AE31" i="36"/>
  <c r="AG31" i="36" s="1"/>
  <c r="AH31" i="36" s="1"/>
  <c r="P32" i="1" s="1"/>
  <c r="AB37" i="36"/>
  <c r="AC37" i="36" s="1"/>
  <c r="AO37" i="36"/>
  <c r="AQ37" i="36" s="1"/>
  <c r="AR37" i="36" s="1"/>
  <c r="R38" i="1" s="1"/>
  <c r="AE37" i="36"/>
  <c r="AG37" i="36" s="1"/>
  <c r="AH37" i="36" s="1"/>
  <c r="P38" i="1" s="1"/>
  <c r="AJ37" i="36"/>
  <c r="AL37" i="36" s="1"/>
  <c r="AM37" i="36" s="1"/>
  <c r="Q38" i="1" s="1"/>
  <c r="BD37" i="36"/>
  <c r="BF37" i="36" s="1"/>
  <c r="BG37" i="36" s="1"/>
  <c r="U38" i="1" s="1"/>
  <c r="AY37" i="36"/>
  <c r="BA37" i="36" s="1"/>
  <c r="BB37" i="36" s="1"/>
  <c r="T38" i="1" s="1"/>
  <c r="BI37" i="36"/>
  <c r="BK37" i="36" s="1"/>
  <c r="BL37" i="36" s="1"/>
  <c r="V38" i="1" s="1"/>
  <c r="AT37" i="36"/>
  <c r="AV37" i="36" s="1"/>
  <c r="AW37" i="36" s="1"/>
  <c r="S38" i="1" s="1"/>
  <c r="I38" i="1" s="1"/>
  <c r="AB25" i="36"/>
  <c r="AC25" i="36" s="1"/>
  <c r="AO25" i="36"/>
  <c r="AQ25" i="36" s="1"/>
  <c r="AR25" i="36" s="1"/>
  <c r="R26" i="1" s="1"/>
  <c r="AE25" i="36"/>
  <c r="AG25" i="36" s="1"/>
  <c r="AH25" i="36" s="1"/>
  <c r="P26" i="1" s="1"/>
  <c r="AJ25" i="36"/>
  <c r="AL25" i="36" s="1"/>
  <c r="AM25" i="36" s="1"/>
  <c r="Q26" i="1" s="1"/>
  <c r="BD25" i="36"/>
  <c r="BF25" i="36" s="1"/>
  <c r="BG25" i="36" s="1"/>
  <c r="U26" i="1" s="1"/>
  <c r="AY25" i="36"/>
  <c r="BA25" i="36" s="1"/>
  <c r="BB25" i="36" s="1"/>
  <c r="T26" i="1" s="1"/>
  <c r="BI25" i="36"/>
  <c r="BK25" i="36" s="1"/>
  <c r="BL25" i="36" s="1"/>
  <c r="V26" i="1" s="1"/>
  <c r="AT25" i="36"/>
  <c r="AV25" i="36" s="1"/>
  <c r="AW25" i="36" s="1"/>
  <c r="S26" i="1" s="1"/>
  <c r="I26" i="1" s="1"/>
  <c r="AB49" i="36"/>
  <c r="AO49" i="36"/>
  <c r="AQ49" i="36" s="1"/>
  <c r="AE49" i="36"/>
  <c r="AG49" i="36" s="1"/>
  <c r="AJ49" i="36"/>
  <c r="AL49" i="36" s="1"/>
  <c r="BD49" i="36"/>
  <c r="BF49" i="36" s="1"/>
  <c r="AY49" i="36"/>
  <c r="BA49" i="36" s="1"/>
  <c r="BI49" i="36"/>
  <c r="BK49" i="36" s="1"/>
  <c r="AT49" i="36"/>
  <c r="AV49" i="36" s="1"/>
  <c r="AB29" i="36"/>
  <c r="AC29" i="36" s="1"/>
  <c r="BI29" i="36"/>
  <c r="BK29" i="36" s="1"/>
  <c r="BL29" i="36" s="1"/>
  <c r="V30" i="1" s="1"/>
  <c r="BD29" i="36"/>
  <c r="BF29" i="36" s="1"/>
  <c r="BG29" i="36" s="1"/>
  <c r="U30" i="1" s="1"/>
  <c r="AY29" i="36"/>
  <c r="BA29" i="36" s="1"/>
  <c r="BB29" i="36" s="1"/>
  <c r="T30" i="1" s="1"/>
  <c r="AT29" i="36"/>
  <c r="AV29" i="36" s="1"/>
  <c r="AW29" i="36" s="1"/>
  <c r="S30" i="1" s="1"/>
  <c r="I30" i="1" s="1"/>
  <c r="AO29" i="36"/>
  <c r="AQ29" i="36" s="1"/>
  <c r="AR29" i="36" s="1"/>
  <c r="R30" i="1" s="1"/>
  <c r="AE29" i="36"/>
  <c r="AG29" i="36" s="1"/>
  <c r="AH29" i="36" s="1"/>
  <c r="P30" i="1" s="1"/>
  <c r="AJ29" i="36"/>
  <c r="AL29" i="36" s="1"/>
  <c r="AM29" i="36" s="1"/>
  <c r="Q30" i="1" s="1"/>
  <c r="AB39" i="36"/>
  <c r="AC39" i="36" s="1"/>
  <c r="AY39" i="36"/>
  <c r="BA39" i="36" s="1"/>
  <c r="BB39" i="36" s="1"/>
  <c r="T40" i="1" s="1"/>
  <c r="AT39" i="36"/>
  <c r="AV39" i="36" s="1"/>
  <c r="AW39" i="36" s="1"/>
  <c r="S40" i="1" s="1"/>
  <c r="I40" i="1" s="1"/>
  <c r="AO39" i="36"/>
  <c r="AQ39" i="36" s="1"/>
  <c r="AR39" i="36" s="1"/>
  <c r="R40" i="1" s="1"/>
  <c r="AE39" i="36"/>
  <c r="AG39" i="36" s="1"/>
  <c r="AH39" i="36" s="1"/>
  <c r="P40" i="1" s="1"/>
  <c r="AJ39" i="36"/>
  <c r="AL39" i="36" s="1"/>
  <c r="AM39" i="36" s="1"/>
  <c r="Q40" i="1" s="1"/>
  <c r="BI39" i="36"/>
  <c r="BK39" i="36" s="1"/>
  <c r="BL39" i="36" s="1"/>
  <c r="V40" i="1" s="1"/>
  <c r="BD39" i="36"/>
  <c r="BF39" i="36" s="1"/>
  <c r="BG39" i="36" s="1"/>
  <c r="U40" i="1" s="1"/>
  <c r="AB54" i="36"/>
  <c r="BI54" i="36"/>
  <c r="BK54" i="36" s="1"/>
  <c r="BD54" i="36"/>
  <c r="BF54" i="36" s="1"/>
  <c r="AY54" i="36"/>
  <c r="BA54" i="36" s="1"/>
  <c r="AT54" i="36"/>
  <c r="AV54" i="36" s="1"/>
  <c r="AO54" i="36"/>
  <c r="AQ54" i="36" s="1"/>
  <c r="AE54" i="36"/>
  <c r="AG54" i="36" s="1"/>
  <c r="AJ54" i="36"/>
  <c r="AL54" i="36" s="1"/>
  <c r="AB21" i="36"/>
  <c r="AC21" i="36" s="1"/>
  <c r="BI21" i="36"/>
  <c r="BK21" i="36" s="1"/>
  <c r="BL21" i="36" s="1"/>
  <c r="V22" i="1" s="1"/>
  <c r="BD21" i="36"/>
  <c r="BF21" i="36" s="1"/>
  <c r="BG21" i="36" s="1"/>
  <c r="U22" i="1" s="1"/>
  <c r="AY21" i="36"/>
  <c r="BA21" i="36" s="1"/>
  <c r="BB21" i="36" s="1"/>
  <c r="T22" i="1" s="1"/>
  <c r="AT21" i="36"/>
  <c r="AV21" i="36" s="1"/>
  <c r="AW21" i="36" s="1"/>
  <c r="S22" i="1" s="1"/>
  <c r="I22" i="1" s="1"/>
  <c r="AE21" i="36"/>
  <c r="AG21" i="36" s="1"/>
  <c r="AH21" i="36" s="1"/>
  <c r="P22" i="1" s="1"/>
  <c r="AJ21" i="36"/>
  <c r="AL21" i="36" s="1"/>
  <c r="AM21" i="36" s="1"/>
  <c r="Q22" i="1" s="1"/>
  <c r="AO21" i="36"/>
  <c r="AQ21" i="36" s="1"/>
  <c r="AR21" i="36" s="1"/>
  <c r="R22" i="1" s="1"/>
  <c r="AB53" i="36"/>
  <c r="BI53" i="36"/>
  <c r="BK53" i="36" s="1"/>
  <c r="BD53" i="36"/>
  <c r="BF53" i="36" s="1"/>
  <c r="AY53" i="36"/>
  <c r="BA53" i="36" s="1"/>
  <c r="AT53" i="36"/>
  <c r="AV53" i="36" s="1"/>
  <c r="AO53" i="36"/>
  <c r="AQ53" i="36" s="1"/>
  <c r="AE53" i="36"/>
  <c r="AG53" i="36" s="1"/>
  <c r="AJ53" i="36"/>
  <c r="AL53" i="36" s="1"/>
  <c r="BD15" i="36"/>
  <c r="BF15" i="36" s="1"/>
  <c r="BG15" i="36" s="1"/>
  <c r="AY15" i="36"/>
  <c r="BA15" i="36" s="1"/>
  <c r="BB15" i="36" s="1"/>
  <c r="AT15" i="36"/>
  <c r="AV15" i="36" s="1"/>
  <c r="AW15" i="36" s="1"/>
  <c r="AO15" i="36"/>
  <c r="AQ15" i="36" s="1"/>
  <c r="AR15" i="36" s="1"/>
  <c r="AE15" i="36"/>
  <c r="AJ15" i="36"/>
  <c r="AL15" i="36" s="1"/>
  <c r="AM15" i="36" s="1"/>
  <c r="BI15" i="36"/>
  <c r="BK15" i="36" s="1"/>
  <c r="BL15" i="36" s="1"/>
  <c r="AB56" i="36"/>
  <c r="BI56" i="36"/>
  <c r="BK56" i="36" s="1"/>
  <c r="BD56" i="36"/>
  <c r="BF56" i="36" s="1"/>
  <c r="AY56" i="36"/>
  <c r="BA56" i="36" s="1"/>
  <c r="AT56" i="36"/>
  <c r="AV56" i="36" s="1"/>
  <c r="AO56" i="36"/>
  <c r="AQ56" i="36" s="1"/>
  <c r="AE56" i="36"/>
  <c r="AG56" i="36" s="1"/>
  <c r="AJ56" i="36"/>
  <c r="AL56" i="36" s="1"/>
  <c r="AB19" i="36"/>
  <c r="AC19" i="36" s="1"/>
  <c r="BI19" i="36"/>
  <c r="BK19" i="36" s="1"/>
  <c r="BL19" i="36" s="1"/>
  <c r="V20" i="1" s="1"/>
  <c r="BD19" i="36"/>
  <c r="BF19" i="36" s="1"/>
  <c r="BG19" i="36" s="1"/>
  <c r="U20" i="1" s="1"/>
  <c r="AY19" i="36"/>
  <c r="BA19" i="36" s="1"/>
  <c r="BB19" i="36" s="1"/>
  <c r="T20" i="1" s="1"/>
  <c r="AT19" i="36"/>
  <c r="AV19" i="36" s="1"/>
  <c r="AW19" i="36" s="1"/>
  <c r="S20" i="1" s="1"/>
  <c r="I20" i="1" s="1"/>
  <c r="AO19" i="36"/>
  <c r="AQ19" i="36" s="1"/>
  <c r="AR19" i="36" s="1"/>
  <c r="R20" i="1" s="1"/>
  <c r="AJ19" i="36"/>
  <c r="AL19" i="36" s="1"/>
  <c r="AM19" i="36" s="1"/>
  <c r="Q20" i="1" s="1"/>
  <c r="AE19" i="36"/>
  <c r="AG19" i="36" s="1"/>
  <c r="AH19" i="36" s="1"/>
  <c r="P20" i="1" s="1"/>
  <c r="AB27" i="36"/>
  <c r="AC27" i="36" s="1"/>
  <c r="AY27" i="36"/>
  <c r="BA27" i="36" s="1"/>
  <c r="BB27" i="36" s="1"/>
  <c r="T28" i="1" s="1"/>
  <c r="AT27" i="36"/>
  <c r="AV27" i="36" s="1"/>
  <c r="AW27" i="36" s="1"/>
  <c r="S28" i="1" s="1"/>
  <c r="I28" i="1" s="1"/>
  <c r="AO27" i="36"/>
  <c r="AQ27" i="36" s="1"/>
  <c r="AR27" i="36" s="1"/>
  <c r="R28" i="1" s="1"/>
  <c r="AE27" i="36"/>
  <c r="AG27" i="36" s="1"/>
  <c r="AH27" i="36" s="1"/>
  <c r="P28" i="1" s="1"/>
  <c r="AJ27" i="36"/>
  <c r="AL27" i="36" s="1"/>
  <c r="AM27" i="36" s="1"/>
  <c r="Q28" i="1" s="1"/>
  <c r="BI27" i="36"/>
  <c r="BK27" i="36" s="1"/>
  <c r="BL27" i="36" s="1"/>
  <c r="V28" i="1" s="1"/>
  <c r="BD27" i="36"/>
  <c r="BF27" i="36" s="1"/>
  <c r="BG27" i="36" s="1"/>
  <c r="U28" i="1" s="1"/>
  <c r="AB35" i="36"/>
  <c r="AC35" i="36" s="1"/>
  <c r="AE35" i="36"/>
  <c r="AG35" i="36" s="1"/>
  <c r="AH35" i="36" s="1"/>
  <c r="P36" i="1" s="1"/>
  <c r="AJ35" i="36"/>
  <c r="AL35" i="36" s="1"/>
  <c r="AM35" i="36" s="1"/>
  <c r="Q36" i="1" s="1"/>
  <c r="BI35" i="36"/>
  <c r="BK35" i="36" s="1"/>
  <c r="BL35" i="36" s="1"/>
  <c r="V36" i="1" s="1"/>
  <c r="BD35" i="36"/>
  <c r="BF35" i="36" s="1"/>
  <c r="BG35" i="36" s="1"/>
  <c r="U36" i="1" s="1"/>
  <c r="AT35" i="36"/>
  <c r="AV35" i="36" s="1"/>
  <c r="AW35" i="36" s="1"/>
  <c r="S36" i="1" s="1"/>
  <c r="I36" i="1" s="1"/>
  <c r="AO35" i="36"/>
  <c r="AQ35" i="36" s="1"/>
  <c r="AR35" i="36" s="1"/>
  <c r="R36" i="1" s="1"/>
  <c r="AY35" i="36"/>
  <c r="BA35" i="36" s="1"/>
  <c r="BB35" i="36" s="1"/>
  <c r="T36" i="1" s="1"/>
  <c r="AB50" i="36"/>
  <c r="AT50" i="36"/>
  <c r="AV50" i="36" s="1"/>
  <c r="AO50" i="36"/>
  <c r="AQ50" i="36" s="1"/>
  <c r="AE50" i="36"/>
  <c r="AG50" i="36" s="1"/>
  <c r="AJ50" i="36"/>
  <c r="AL50" i="36" s="1"/>
  <c r="BI50" i="36"/>
  <c r="BK50" i="36" s="1"/>
  <c r="BD50" i="36"/>
  <c r="BF50" i="36" s="1"/>
  <c r="AY50" i="36"/>
  <c r="BA50" i="36" s="1"/>
  <c r="AB55" i="36"/>
  <c r="BI55" i="36"/>
  <c r="BK55" i="36" s="1"/>
  <c r="BD55" i="36"/>
  <c r="BF55" i="36" s="1"/>
  <c r="AY55" i="36"/>
  <c r="BA55" i="36" s="1"/>
  <c r="AT55" i="36"/>
  <c r="AV55" i="36" s="1"/>
  <c r="AO55" i="36"/>
  <c r="AQ55" i="36" s="1"/>
  <c r="AJ55" i="36"/>
  <c r="AL55" i="36" s="1"/>
  <c r="AE55" i="36"/>
  <c r="AG55" i="36" s="1"/>
  <c r="AB60" i="36"/>
  <c r="AE60" i="36"/>
  <c r="AG60" i="36" s="1"/>
  <c r="AJ60" i="36"/>
  <c r="AL60" i="36" s="1"/>
  <c r="BI60" i="36"/>
  <c r="BK60" i="36" s="1"/>
  <c r="AY60" i="36"/>
  <c r="BA60" i="36" s="1"/>
  <c r="AT60" i="36"/>
  <c r="AV60" i="36" s="1"/>
  <c r="BD60" i="36"/>
  <c r="BF60" i="36" s="1"/>
  <c r="AO60" i="36"/>
  <c r="AQ60" i="36" s="1"/>
  <c r="AB63" i="36"/>
  <c r="AY63" i="36"/>
  <c r="BA63" i="36" s="1"/>
  <c r="AT63" i="36"/>
  <c r="AV63" i="36" s="1"/>
  <c r="AO63" i="36"/>
  <c r="AQ63" i="36" s="1"/>
  <c r="AE63" i="36"/>
  <c r="AG63" i="36" s="1"/>
  <c r="AJ63" i="36"/>
  <c r="AL63" i="36" s="1"/>
  <c r="BI63" i="36"/>
  <c r="BK63" i="36" s="1"/>
  <c r="BD63" i="36"/>
  <c r="BF63" i="36" s="1"/>
  <c r="AB51" i="36"/>
  <c r="AY51" i="36"/>
  <c r="BA51" i="36" s="1"/>
  <c r="AT51" i="36"/>
  <c r="AV51" i="36" s="1"/>
  <c r="AO51" i="36"/>
  <c r="AQ51" i="36" s="1"/>
  <c r="AE51" i="36"/>
  <c r="AG51" i="36" s="1"/>
  <c r="AJ51" i="36"/>
  <c r="AL51" i="36" s="1"/>
  <c r="BI51" i="36"/>
  <c r="BK51" i="36" s="1"/>
  <c r="BD51" i="36"/>
  <c r="BF51" i="36" s="1"/>
  <c r="AB62" i="36"/>
  <c r="AT62" i="36"/>
  <c r="AV62" i="36" s="1"/>
  <c r="AO62" i="36"/>
  <c r="AQ62" i="36" s="1"/>
  <c r="AE62" i="36"/>
  <c r="AG62" i="36" s="1"/>
  <c r="AJ62" i="36"/>
  <c r="AL62" i="36" s="1"/>
  <c r="BI62" i="36"/>
  <c r="BK62" i="36" s="1"/>
  <c r="BD62" i="36"/>
  <c r="BF62" i="36" s="1"/>
  <c r="AY62" i="36"/>
  <c r="BA62" i="36" s="1"/>
  <c r="AB52" i="36"/>
  <c r="BD52" i="36"/>
  <c r="BF52" i="36" s="1"/>
  <c r="AY52" i="36"/>
  <c r="BA52" i="36" s="1"/>
  <c r="AT52" i="36"/>
  <c r="AV52" i="36" s="1"/>
  <c r="AO52" i="36"/>
  <c r="AQ52" i="36" s="1"/>
  <c r="AE52" i="36"/>
  <c r="AG52" i="36" s="1"/>
  <c r="AJ52" i="36"/>
  <c r="AL52" i="36" s="1"/>
  <c r="BI52" i="36"/>
  <c r="BK52" i="36" s="1"/>
  <c r="AB58" i="36"/>
  <c r="AJ58" i="36"/>
  <c r="AL58" i="36" s="1"/>
  <c r="BI58" i="36"/>
  <c r="BK58" i="36" s="1"/>
  <c r="BD58" i="36"/>
  <c r="BF58" i="36" s="1"/>
  <c r="AY58" i="36"/>
  <c r="BA58" i="36" s="1"/>
  <c r="AO58" i="36"/>
  <c r="AQ58" i="36" s="1"/>
  <c r="AE58" i="36"/>
  <c r="AG58" i="36" s="1"/>
  <c r="AT58" i="36"/>
  <c r="AV58" i="36" s="1"/>
  <c r="AB20" i="36"/>
  <c r="AC20" i="36" s="1"/>
  <c r="BI20" i="36"/>
  <c r="BK20" i="36" s="1"/>
  <c r="BL20" i="36" s="1"/>
  <c r="V21" i="1" s="1"/>
  <c r="BD20" i="36"/>
  <c r="BF20" i="36" s="1"/>
  <c r="BG20" i="36" s="1"/>
  <c r="U21" i="1" s="1"/>
  <c r="AY20" i="36"/>
  <c r="BA20" i="36" s="1"/>
  <c r="BB20" i="36" s="1"/>
  <c r="T21" i="1" s="1"/>
  <c r="AT20" i="36"/>
  <c r="AV20" i="36" s="1"/>
  <c r="AW20" i="36" s="1"/>
  <c r="S21" i="1" s="1"/>
  <c r="I21" i="1" s="1"/>
  <c r="AO20" i="36"/>
  <c r="AQ20" i="36" s="1"/>
  <c r="AR20" i="36" s="1"/>
  <c r="R21" i="1" s="1"/>
  <c r="AE20" i="36"/>
  <c r="AG20" i="36" s="1"/>
  <c r="AH20" i="36" s="1"/>
  <c r="P21" i="1" s="1"/>
  <c r="AJ20" i="36"/>
  <c r="AL20" i="36" s="1"/>
  <c r="AM20" i="36" s="1"/>
  <c r="Q21" i="1" s="1"/>
  <c r="AB18" i="36"/>
  <c r="AC18" i="36" s="1"/>
  <c r="BI18" i="36"/>
  <c r="BK18" i="36" s="1"/>
  <c r="BL18" i="36" s="1"/>
  <c r="V19" i="1" s="1"/>
  <c r="BD18" i="36"/>
  <c r="BF18" i="36" s="1"/>
  <c r="BG18" i="36" s="1"/>
  <c r="U19" i="1" s="1"/>
  <c r="AY18" i="36"/>
  <c r="BA18" i="36" s="1"/>
  <c r="BB18" i="36" s="1"/>
  <c r="T19" i="1" s="1"/>
  <c r="AT18" i="36"/>
  <c r="AV18" i="36" s="1"/>
  <c r="AW18" i="36" s="1"/>
  <c r="S19" i="1" s="1"/>
  <c r="I19" i="1" s="1"/>
  <c r="AO18" i="36"/>
  <c r="AQ18" i="36" s="1"/>
  <c r="AR18" i="36" s="1"/>
  <c r="R19" i="1" s="1"/>
  <c r="AE18" i="36"/>
  <c r="AG18" i="36" s="1"/>
  <c r="AH18" i="36" s="1"/>
  <c r="P19" i="1" s="1"/>
  <c r="AJ18" i="36"/>
  <c r="AL18" i="36" s="1"/>
  <c r="AM18" i="36" s="1"/>
  <c r="Q19" i="1" s="1"/>
  <c r="AB34" i="36"/>
  <c r="AC34" i="36" s="1"/>
  <c r="AJ34" i="36"/>
  <c r="AL34" i="36" s="1"/>
  <c r="AM34" i="36" s="1"/>
  <c r="Q35" i="1" s="1"/>
  <c r="BI34" i="36"/>
  <c r="BK34" i="36" s="1"/>
  <c r="BL34" i="36" s="1"/>
  <c r="V35" i="1" s="1"/>
  <c r="BD34" i="36"/>
  <c r="BF34" i="36" s="1"/>
  <c r="BG34" i="36" s="1"/>
  <c r="U35" i="1" s="1"/>
  <c r="AY34" i="36"/>
  <c r="BA34" i="36" s="1"/>
  <c r="BB34" i="36" s="1"/>
  <c r="T35" i="1" s="1"/>
  <c r="AO34" i="36"/>
  <c r="AQ34" i="36" s="1"/>
  <c r="AR34" i="36" s="1"/>
  <c r="R35" i="1" s="1"/>
  <c r="AT34" i="36"/>
  <c r="AV34" i="36" s="1"/>
  <c r="AW34" i="36" s="1"/>
  <c r="S35" i="1" s="1"/>
  <c r="I35" i="1" s="1"/>
  <c r="AE34" i="36"/>
  <c r="AG34" i="36" s="1"/>
  <c r="AH34" i="36" s="1"/>
  <c r="P35" i="1" s="1"/>
  <c r="AB36" i="36"/>
  <c r="AC36" i="36" s="1"/>
  <c r="AE36" i="36"/>
  <c r="AG36" i="36" s="1"/>
  <c r="AH36" i="36" s="1"/>
  <c r="P37" i="1" s="1"/>
  <c r="AJ36" i="36"/>
  <c r="AL36" i="36" s="1"/>
  <c r="AM36" i="36" s="1"/>
  <c r="Q37" i="1" s="1"/>
  <c r="BI36" i="36"/>
  <c r="BK36" i="36" s="1"/>
  <c r="BL36" i="36" s="1"/>
  <c r="V37" i="1" s="1"/>
  <c r="AY36" i="36"/>
  <c r="BA36" i="36" s="1"/>
  <c r="BB36" i="36" s="1"/>
  <c r="T37" i="1" s="1"/>
  <c r="AT36" i="36"/>
  <c r="AV36" i="36" s="1"/>
  <c r="AW36" i="36" s="1"/>
  <c r="S37" i="1" s="1"/>
  <c r="I37" i="1" s="1"/>
  <c r="BD36" i="36"/>
  <c r="BF36" i="36" s="1"/>
  <c r="BG36" i="36" s="1"/>
  <c r="U37" i="1" s="1"/>
  <c r="AO36" i="36"/>
  <c r="AQ36" i="36" s="1"/>
  <c r="AR36" i="36" s="1"/>
  <c r="R37" i="1" s="1"/>
  <c r="AB24" i="36"/>
  <c r="AC24" i="36" s="1"/>
  <c r="AE24" i="36"/>
  <c r="AG24" i="36" s="1"/>
  <c r="AH24" i="36" s="1"/>
  <c r="P25" i="1" s="1"/>
  <c r="AJ24" i="36"/>
  <c r="AL24" i="36" s="1"/>
  <c r="AM24" i="36" s="1"/>
  <c r="Q25" i="1" s="1"/>
  <c r="BI24" i="36"/>
  <c r="BK24" i="36" s="1"/>
  <c r="BL24" i="36" s="1"/>
  <c r="V25" i="1" s="1"/>
  <c r="AY24" i="36"/>
  <c r="BA24" i="36" s="1"/>
  <c r="BB24" i="36" s="1"/>
  <c r="T25" i="1" s="1"/>
  <c r="AT24" i="36"/>
  <c r="AV24" i="36" s="1"/>
  <c r="AW24" i="36" s="1"/>
  <c r="S25" i="1" s="1"/>
  <c r="I25" i="1" s="1"/>
  <c r="AO24" i="36"/>
  <c r="AQ24" i="36" s="1"/>
  <c r="AR24" i="36" s="1"/>
  <c r="R25" i="1" s="1"/>
  <c r="BD24" i="36"/>
  <c r="BF24" i="36" s="1"/>
  <c r="BG24" i="36" s="1"/>
  <c r="U25" i="1" s="1"/>
  <c r="AB38" i="36"/>
  <c r="AC38" i="36" s="1"/>
  <c r="AT38" i="36"/>
  <c r="AV38" i="36" s="1"/>
  <c r="AW38" i="36" s="1"/>
  <c r="S39" i="1" s="1"/>
  <c r="I39" i="1" s="1"/>
  <c r="AO38" i="36"/>
  <c r="AQ38" i="36" s="1"/>
  <c r="AR38" i="36" s="1"/>
  <c r="R39" i="1" s="1"/>
  <c r="AE38" i="36"/>
  <c r="AG38" i="36" s="1"/>
  <c r="AH38" i="36" s="1"/>
  <c r="P39" i="1" s="1"/>
  <c r="AJ38" i="36"/>
  <c r="AL38" i="36" s="1"/>
  <c r="AM38" i="36" s="1"/>
  <c r="Q39" i="1" s="1"/>
  <c r="BI38" i="36"/>
  <c r="BK38" i="36" s="1"/>
  <c r="BL38" i="36" s="1"/>
  <c r="V39" i="1" s="1"/>
  <c r="BD38" i="36"/>
  <c r="BF38" i="36" s="1"/>
  <c r="BG38" i="36" s="1"/>
  <c r="U39" i="1" s="1"/>
  <c r="AY38" i="36"/>
  <c r="BA38" i="36" s="1"/>
  <c r="BB38" i="36" s="1"/>
  <c r="T39" i="1" s="1"/>
  <c r="AB23" i="36"/>
  <c r="AC23" i="36" s="1"/>
  <c r="AB15" i="36"/>
  <c r="AC15" i="36" s="1"/>
  <c r="AB16" i="36"/>
  <c r="AC16" i="36" s="1"/>
  <c r="I17" i="36" l="1"/>
  <c r="I59" i="36"/>
  <c r="I62" i="36"/>
  <c r="I53" i="36"/>
  <c r="I51" i="36"/>
  <c r="I49" i="36"/>
  <c r="I63" i="36"/>
  <c r="I60" i="36"/>
  <c r="I61" i="36"/>
  <c r="I57" i="36"/>
  <c r="I50" i="36"/>
  <c r="I48" i="36"/>
  <c r="I52" i="36"/>
  <c r="S65" i="36"/>
  <c r="I56" i="36"/>
  <c r="I58" i="36"/>
  <c r="I55" i="36"/>
  <c r="O40" i="36"/>
  <c r="Q40" i="36"/>
  <c r="L16" i="1"/>
  <c r="L65" i="1" s="1"/>
  <c r="N23" i="36"/>
  <c r="N24" i="36"/>
  <c r="N18" i="36"/>
  <c r="N19" i="36"/>
  <c r="N26" i="36"/>
  <c r="N28" i="36"/>
  <c r="N25" i="36"/>
  <c r="N31" i="36"/>
  <c r="N39" i="36"/>
  <c r="N38" i="36"/>
  <c r="N34" i="36"/>
  <c r="N27" i="36"/>
  <c r="N30" i="36"/>
  <c r="N16" i="36"/>
  <c r="N33" i="36"/>
  <c r="N21" i="36"/>
  <c r="N29" i="36"/>
  <c r="N37" i="36"/>
  <c r="N32" i="36"/>
  <c r="N22" i="36"/>
  <c r="N36" i="36"/>
  <c r="N20" i="36"/>
  <c r="N35" i="36"/>
  <c r="V10" i="36"/>
  <c r="N10" i="36" s="1"/>
  <c r="V6" i="36"/>
  <c r="H21" i="1"/>
  <c r="H22" i="1"/>
  <c r="H20" i="1"/>
  <c r="H23" i="1"/>
  <c r="O39" i="1"/>
  <c r="G39" i="1" s="1"/>
  <c r="O35" i="1"/>
  <c r="G35" i="1" s="1"/>
  <c r="O28" i="1"/>
  <c r="G28" i="1" s="1"/>
  <c r="H38" i="1"/>
  <c r="O31" i="1"/>
  <c r="G31" i="1" s="1"/>
  <c r="O17" i="1"/>
  <c r="G17" i="1" s="1"/>
  <c r="H19" i="1"/>
  <c r="H17" i="1"/>
  <c r="O34" i="1"/>
  <c r="G34" i="1" s="1"/>
  <c r="O32" i="1"/>
  <c r="G32" i="1" s="1"/>
  <c r="H37" i="1"/>
  <c r="H36" i="1"/>
  <c r="O22" i="1"/>
  <c r="G22" i="1" s="1"/>
  <c r="H40" i="1"/>
  <c r="O30" i="1"/>
  <c r="G30" i="1" s="1"/>
  <c r="O38" i="1"/>
  <c r="G38" i="1" s="1"/>
  <c r="O33" i="1"/>
  <c r="G33" i="1" s="1"/>
  <c r="O24" i="1"/>
  <c r="G24" i="1" s="1"/>
  <c r="O37" i="1"/>
  <c r="G37" i="1" s="1"/>
  <c r="O21" i="1"/>
  <c r="G21" i="1" s="1"/>
  <c r="O36" i="1"/>
  <c r="G36" i="1" s="1"/>
  <c r="H32" i="1"/>
  <c r="H27" i="1"/>
  <c r="H29" i="1"/>
  <c r="O23" i="1"/>
  <c r="G23" i="1" s="1"/>
  <c r="H35" i="1"/>
  <c r="H26" i="1"/>
  <c r="H24" i="1"/>
  <c r="O41" i="1"/>
  <c r="G41" i="1" s="1"/>
  <c r="M41" i="1" s="1"/>
  <c r="H25" i="1"/>
  <c r="O40" i="1"/>
  <c r="G40" i="1" s="1"/>
  <c r="O26" i="1"/>
  <c r="G26" i="1" s="1"/>
  <c r="O27" i="1"/>
  <c r="G27" i="1" s="1"/>
  <c r="H31" i="1"/>
  <c r="O25" i="1"/>
  <c r="G25" i="1" s="1"/>
  <c r="O19" i="1"/>
  <c r="G19" i="1" s="1"/>
  <c r="H28" i="1"/>
  <c r="O20" i="1"/>
  <c r="G20" i="1" s="1"/>
  <c r="H39" i="1"/>
  <c r="H30" i="1"/>
  <c r="H33" i="1"/>
  <c r="H34" i="1"/>
  <c r="O29" i="1"/>
  <c r="G29" i="1" s="1"/>
  <c r="AD65" i="36"/>
  <c r="I40" i="36" l="1"/>
  <c r="P25" i="36"/>
  <c r="P21" i="36"/>
  <c r="P19" i="36"/>
  <c r="P18" i="36"/>
  <c r="P16" i="36"/>
  <c r="P24" i="36"/>
  <c r="P23" i="36"/>
  <c r="P20" i="36"/>
  <c r="P22" i="36"/>
  <c r="J70" i="38"/>
  <c r="K70" i="38" s="1"/>
  <c r="J69" i="38"/>
  <c r="O25" i="36"/>
  <c r="P32" i="36" s="1"/>
  <c r="O37" i="36"/>
  <c r="O28" i="36"/>
  <c r="O32" i="36"/>
  <c r="O21" i="36"/>
  <c r="P29" i="36" s="1"/>
  <c r="O19" i="36"/>
  <c r="P34" i="36" s="1"/>
  <c r="O29" i="36"/>
  <c r="O33" i="36"/>
  <c r="O18" i="36"/>
  <c r="P33" i="36" s="1"/>
  <c r="O26" i="36"/>
  <c r="O16" i="36"/>
  <c r="P30" i="36" s="1"/>
  <c r="O24" i="36"/>
  <c r="P38" i="36" s="1"/>
  <c r="O30" i="36"/>
  <c r="O23" i="36"/>
  <c r="P37" i="36" s="1"/>
  <c r="O27" i="36"/>
  <c r="O35" i="36"/>
  <c r="O34" i="36"/>
  <c r="O20" i="36"/>
  <c r="P31" i="36" s="1"/>
  <c r="O38" i="36"/>
  <c r="O36" i="36"/>
  <c r="O39" i="36"/>
  <c r="O22" i="36"/>
  <c r="P28" i="36" s="1"/>
  <c r="O31" i="36"/>
  <c r="Q28" i="36"/>
  <c r="Q29" i="36"/>
  <c r="Q18" i="36"/>
  <c r="Q20" i="36"/>
  <c r="Q36" i="36"/>
  <c r="Q38" i="36"/>
  <c r="Q39" i="36"/>
  <c r="Q22" i="36"/>
  <c r="Q31" i="36"/>
  <c r="Q32" i="36"/>
  <c r="Q25" i="36"/>
  <c r="Q37" i="36"/>
  <c r="Q26" i="36"/>
  <c r="Q21" i="36"/>
  <c r="Q19" i="36"/>
  <c r="Q33" i="36"/>
  <c r="Q30" i="36"/>
  <c r="Q23" i="36"/>
  <c r="Q27" i="36"/>
  <c r="Q16" i="36"/>
  <c r="Q24" i="36"/>
  <c r="Q35" i="36"/>
  <c r="Q34" i="36"/>
  <c r="M29" i="1"/>
  <c r="M20" i="1"/>
  <c r="Q10" i="36"/>
  <c r="T10" i="36" s="1"/>
  <c r="N6" i="36"/>
  <c r="M24" i="1"/>
  <c r="M37" i="1"/>
  <c r="M33" i="1"/>
  <c r="M40" i="1"/>
  <c r="M21" i="1"/>
  <c r="M25" i="1"/>
  <c r="M28" i="1"/>
  <c r="M39" i="1"/>
  <c r="M23" i="1"/>
  <c r="M35" i="1"/>
  <c r="M26" i="1"/>
  <c r="M34" i="1"/>
  <c r="M36" i="1"/>
  <c r="M30" i="1"/>
  <c r="M19" i="1"/>
  <c r="M31" i="1"/>
  <c r="J11" i="1"/>
  <c r="J8" i="1"/>
  <c r="M8" i="1" s="1"/>
  <c r="J9" i="1"/>
  <c r="M9" i="1" s="1"/>
  <c r="AG15" i="36"/>
  <c r="AH15" i="36" s="1"/>
  <c r="AE65" i="36"/>
  <c r="K74" i="38"/>
  <c r="K75" i="38"/>
  <c r="I20" i="36" l="1"/>
  <c r="I24" i="36"/>
  <c r="I16" i="36"/>
  <c r="I22" i="36"/>
  <c r="I39" i="36"/>
  <c r="I38" i="36"/>
  <c r="I30" i="36"/>
  <c r="I33" i="36"/>
  <c r="I18" i="36"/>
  <c r="I21" i="36"/>
  <c r="I29" i="36"/>
  <c r="I27" i="36"/>
  <c r="I23" i="36"/>
  <c r="I26" i="36"/>
  <c r="I28" i="36"/>
  <c r="I19" i="36"/>
  <c r="I37" i="36"/>
  <c r="I36" i="36"/>
  <c r="I25" i="36"/>
  <c r="I34" i="36"/>
  <c r="I35" i="36"/>
  <c r="I32" i="36"/>
  <c r="I31" i="36"/>
  <c r="Q6" i="36"/>
  <c r="J68" i="38"/>
  <c r="K68" i="38" s="1"/>
  <c r="P51" i="36"/>
  <c r="P52" i="36"/>
  <c r="P46" i="36"/>
  <c r="P55" i="36"/>
  <c r="P41" i="36"/>
  <c r="P56" i="36"/>
  <c r="P49" i="36"/>
  <c r="P57" i="36"/>
  <c r="P60" i="36"/>
  <c r="P50" i="36"/>
  <c r="P54" i="36"/>
  <c r="P47" i="36"/>
  <c r="P62" i="36"/>
  <c r="P44" i="36"/>
  <c r="P53" i="36"/>
  <c r="P58" i="36"/>
  <c r="P48" i="36"/>
  <c r="P61" i="36"/>
  <c r="P42" i="36"/>
  <c r="P59" i="36"/>
  <c r="P45" i="36"/>
  <c r="P63" i="36"/>
  <c r="P43" i="36"/>
  <c r="M38" i="1"/>
  <c r="J7" i="1"/>
  <c r="M7" i="1" s="1"/>
  <c r="N15" i="36"/>
  <c r="N65" i="36" s="1"/>
  <c r="M11" i="1"/>
  <c r="J12" i="1"/>
  <c r="M12" i="1" s="1"/>
  <c r="J13" i="1"/>
  <c r="M13" i="1" s="1"/>
  <c r="K69" i="38"/>
  <c r="K73" i="38"/>
  <c r="K78" i="38"/>
  <c r="K71" i="38"/>
  <c r="K76" i="38"/>
  <c r="K77" i="38"/>
  <c r="K72" i="38"/>
  <c r="K79" i="38"/>
  <c r="T6" i="36" l="1"/>
  <c r="P15" i="36"/>
  <c r="M27" i="1"/>
  <c r="M22" i="1"/>
  <c r="M32" i="1"/>
  <c r="O15" i="36"/>
  <c r="Q15" i="36"/>
  <c r="J65" i="1"/>
  <c r="M52" i="1"/>
  <c r="M53" i="1"/>
  <c r="M42" i="1"/>
  <c r="M54" i="1"/>
  <c r="M50" i="1"/>
  <c r="M63" i="1"/>
  <c r="M43" i="1"/>
  <c r="M55" i="1"/>
  <c r="M58" i="1"/>
  <c r="M44" i="1"/>
  <c r="M56" i="1"/>
  <c r="M46" i="1"/>
  <c r="M51" i="1"/>
  <c r="M45" i="1"/>
  <c r="M57" i="1"/>
  <c r="M47" i="1"/>
  <c r="M59" i="1"/>
  <c r="M48" i="1"/>
  <c r="M60" i="1"/>
  <c r="M62" i="1"/>
  <c r="M49" i="1"/>
  <c r="M61" i="1"/>
  <c r="Q65" i="36" l="1"/>
  <c r="I15" i="36"/>
  <c r="J67" i="38"/>
  <c r="P36" i="36"/>
  <c r="AG65" i="36"/>
  <c r="AI65" i="36" l="1"/>
  <c r="AJ65" i="36" s="1"/>
  <c r="AN65" i="36" l="1"/>
  <c r="AO65" i="36" s="1"/>
  <c r="AQ65" i="36" l="1"/>
  <c r="AS65" i="36" l="1"/>
  <c r="AT65" i="36" s="1"/>
  <c r="AV65" i="36" l="1"/>
  <c r="AX65" i="36" l="1"/>
  <c r="AY65" i="36" s="1"/>
  <c r="BA65" i="36" l="1"/>
  <c r="BC65" i="36"/>
  <c r="BD65" i="36" s="1"/>
  <c r="BF65" i="36" l="1"/>
  <c r="BH65" i="36"/>
  <c r="BI65" i="36" s="1"/>
  <c r="BK65" i="36" l="1"/>
  <c r="AL65" i="36" l="1"/>
  <c r="Y65" i="36"/>
  <c r="V16" i="1" l="1"/>
  <c r="V65" i="1" s="1"/>
  <c r="Q16" i="1"/>
  <c r="Q65" i="1" s="1"/>
  <c r="U16" i="1"/>
  <c r="U65" i="1" s="1"/>
  <c r="AB65" i="36"/>
  <c r="AW65" i="36"/>
  <c r="AM65" i="36" l="1"/>
  <c r="BG65" i="36"/>
  <c r="S16" i="1"/>
  <c r="BL65" i="36"/>
  <c r="R16" i="1"/>
  <c r="R65" i="1" s="1"/>
  <c r="AR65" i="36"/>
  <c r="AC65" i="36"/>
  <c r="O16" i="1"/>
  <c r="O65" i="1" s="1"/>
  <c r="T16" i="1"/>
  <c r="T65" i="1" s="1"/>
  <c r="BB65" i="36"/>
  <c r="P16" i="1"/>
  <c r="P65" i="1" s="1"/>
  <c r="AH65" i="36"/>
  <c r="I16" i="1" l="1"/>
  <c r="I65" i="1" s="1"/>
  <c r="S65" i="1"/>
  <c r="H16" i="1"/>
  <c r="H65" i="1" s="1"/>
  <c r="G16" i="1"/>
  <c r="G65" i="1" l="1"/>
  <c r="M16" i="1"/>
  <c r="K67" i="38"/>
  <c r="R17" i="36" l="1"/>
  <c r="T17" i="36" s="1"/>
  <c r="R27" i="36"/>
  <c r="T27" i="36" s="1"/>
  <c r="R15" i="36"/>
  <c r="T15" i="36" s="1"/>
  <c r="R39" i="36"/>
  <c r="T39" i="36" s="1"/>
  <c r="R24" i="36"/>
  <c r="T24" i="36" s="1"/>
  <c r="R36" i="36"/>
  <c r="T36" i="36" s="1"/>
  <c r="R20" i="36"/>
  <c r="T20" i="36" s="1"/>
  <c r="R30" i="36"/>
  <c r="T30" i="36" s="1"/>
  <c r="R23" i="36"/>
  <c r="T23" i="36" s="1"/>
  <c r="R33" i="36"/>
  <c r="T33" i="36" s="1"/>
  <c r="R29" i="36"/>
  <c r="T29" i="36" s="1"/>
  <c r="R38" i="36"/>
  <c r="T38" i="36" s="1"/>
  <c r="R22" i="36"/>
  <c r="T22" i="36" s="1"/>
  <c r="R32" i="36"/>
  <c r="T32" i="36" s="1"/>
  <c r="R25" i="36"/>
  <c r="T25" i="36" s="1"/>
  <c r="R35" i="36"/>
  <c r="T35" i="36" s="1"/>
  <c r="R34" i="36"/>
  <c r="T34" i="36" s="1"/>
  <c r="R28" i="36"/>
  <c r="T28" i="36" s="1"/>
  <c r="R18" i="36"/>
  <c r="T18" i="36" s="1"/>
  <c r="R19" i="36"/>
  <c r="T19" i="36" s="1"/>
  <c r="R40" i="36"/>
  <c r="T40" i="36" s="1"/>
  <c r="R37" i="36"/>
  <c r="T37" i="36" s="1"/>
  <c r="R41" i="36"/>
  <c r="T41" i="36" s="1"/>
  <c r="R43" i="36"/>
  <c r="T43" i="36" s="1"/>
  <c r="R21" i="36"/>
  <c r="T21" i="36" s="1"/>
  <c r="R26" i="36"/>
  <c r="T26" i="36" s="1"/>
  <c r="R31" i="36"/>
  <c r="T31" i="36" s="1"/>
  <c r="R42" i="36"/>
  <c r="T42" i="36" s="1"/>
  <c r="R16" i="36"/>
  <c r="T16" i="36" s="1"/>
  <c r="R44" i="36"/>
  <c r="T44" i="36" s="1"/>
  <c r="R60" i="36"/>
  <c r="T60" i="36" s="1"/>
  <c r="R45" i="36"/>
  <c r="T45" i="36" s="1"/>
  <c r="R55" i="36"/>
  <c r="T55" i="36" s="1"/>
  <c r="R47" i="36"/>
  <c r="T47" i="36" s="1"/>
  <c r="R49" i="36"/>
  <c r="T49" i="36" s="1"/>
  <c r="R53" i="36"/>
  <c r="T53" i="36" s="1"/>
  <c r="R56" i="36"/>
  <c r="T56" i="36" s="1"/>
  <c r="R59" i="36"/>
  <c r="T59" i="36" s="1"/>
  <c r="R54" i="36"/>
  <c r="T54" i="36" s="1"/>
  <c r="R46" i="36"/>
  <c r="T46" i="36" s="1"/>
  <c r="R62" i="36"/>
  <c r="T62" i="36" s="1"/>
  <c r="R57" i="36"/>
  <c r="T57" i="36" s="1"/>
  <c r="R48" i="36"/>
  <c r="T48" i="36" s="1"/>
  <c r="R63" i="36"/>
  <c r="T63" i="36" s="1"/>
  <c r="R58" i="36"/>
  <c r="T58" i="36" s="1"/>
  <c r="R52" i="36"/>
  <c r="T52" i="36" s="1"/>
  <c r="R51" i="36"/>
  <c r="T51" i="36" s="1"/>
  <c r="R50" i="36"/>
  <c r="T50" i="36" s="1"/>
  <c r="R61" i="36"/>
  <c r="T61" i="36" s="1"/>
  <c r="M17" i="1"/>
  <c r="M65" i="1" s="1"/>
  <c r="T65" i="36" l="1"/>
  <c r="R65" i="36"/>
  <c r="M66" i="1"/>
</calcChain>
</file>

<file path=xl/sharedStrings.xml><?xml version="1.0" encoding="utf-8"?>
<sst xmlns="http://schemas.openxmlformats.org/spreadsheetml/2006/main" count="181" uniqueCount="81">
  <si>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</si>
  <si>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</si>
  <si>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</si>
  <si>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</si>
  <si>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</si>
  <si>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</si>
  <si>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</si>
  <si>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</si>
  <si>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</si>
  <si>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</si>
  <si>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</si>
  <si>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</si>
  <si>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</si>
  <si>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</si>
  <si>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</si>
  <si>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</si>
  <si>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</si>
  <si>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</si>
  <si>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</si>
  <si>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>**Spare Salesman และ Spare Driver</t>
  </si>
  <si>
    <t xml:space="preserve">   มีสิทธิ์ได้ค่า Incentive เมื่อขึ้นขายหรือขับรถแทนตัวจริง</t>
  </si>
  <si>
    <t xml:space="preserve">   โดยคิดจากวันที่ขึ้นทำงานแทน = จำนวนวันขึ้นทำงานแทน x Incentive ที่ทำได้เฉลี่ยต่อวัน (คิดให้ทุกกลุ่มสิ้นค้า)</t>
  </si>
  <si>
    <t>**ตำแหน่ง ดังต่อไปนี้เมื่อขึ้นทำงานแทน พนง.ขายตัวจริง จะไม่มีสิทธิ์ได้ค่า Incentive</t>
  </si>
  <si>
    <t xml:space="preserve">   Manager / Trainer Fix / Trainer Rollout</t>
  </si>
  <si>
    <t>ยอดสรุป Incentive</t>
  </si>
  <si>
    <t>สรุปวันทำงาน</t>
  </si>
  <si>
    <t>ทั้งเดือน</t>
  </si>
  <si>
    <t>ทำได้จริง</t>
  </si>
  <si>
    <t/>
  </si>
  <si>
    <t>Inc/วัน</t>
  </si>
  <si>
    <t>แทนโดย</t>
  </si>
  <si>
    <t>สรุปวันทำแทน &gt;&gt;</t>
  </si>
  <si>
    <t>Inc ทำแทน</t>
  </si>
  <si>
    <t>พนักงานหลัก</t>
  </si>
  <si>
    <t>06  ศูนย์กระจายสินค้า อุดรธานี</t>
  </si>
  <si>
    <t xml:space="preserve"> 2021-07-29 08:44:43</t>
  </si>
  <si>
    <t xml:space="preserve"> July 2021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</si>
  <si>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</si>
  <si>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</si>
  <si>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</si>
  <si>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</si>
  <si>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</si>
  <si>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Incentive ที่ทำได้จริง (แยกตามกลุ่มสินค้า)</t>
  </si>
  <si>
    <t>check diff &gt;&gt;</t>
  </si>
  <si>
    <t>กลุ่มน้ำ</t>
  </si>
  <si>
    <t>กลุ่มยา</t>
  </si>
  <si>
    <t>กลุ่มข้าว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</si>
  <si>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</si>
  <si>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</si>
  <si>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</si>
  <si>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</si>
  <si>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</si>
  <si>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</si>
  <si>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</si>
  <si>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&gt;=51%</t>
  </si>
  <si>
    <t>=50%</t>
  </si>
  <si>
    <t>&lt;50%</t>
  </si>
  <si>
    <t>%Inct ที่ได้ ต่อ %ยอดขายรวม</t>
  </si>
  <si>
    <t>**ศูนย์ที่ยังไม่เกิน 2 เดือน**</t>
  </si>
  <si>
    <t xml:space="preserve">   Trainer Rollout ให้คิด %ค่า Incentive จากยอด Incentive ที่ได้ของ Salesman ที่ประกบ</t>
  </si>
  <si>
    <t>ยอดน้ำขั้นต่ำ</t>
  </si>
  <si>
    <t>ยอดขายรวมทุกกลุ่ม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</si>
  <si>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</si>
  <si>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</si>
  <si>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</si>
  <si>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</si>
  <si>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</si>
  <si>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จำนวนวัน (แทน)</t>
  </si>
  <si>
    <t>Incentive ที่ได้ตามวันทำงานจริง</t>
  </si>
  <si>
    <t>*ใช้ยอดน้ำ</t>
  </si>
  <si>
    <t>**Sales ที่ทำเป้ายอดขายรวมได้ถึง 100% จะได้โบนัส</t>
  </si>
  <si>
    <t>บาท</t>
  </si>
  <si>
    <t>&gt;=80%  Manager</t>
  </si>
  <si>
    <t>เฉพาะ P</t>
  </si>
  <si>
    <t>กลุ่มรวม</t>
  </si>
  <si>
    <t>หลังแบ่ง</t>
  </si>
  <si>
    <t>&gt;&gt;sum เฉพาะ salesman เท่านั้น</t>
  </si>
  <si>
    <t>Incentive (รวมทุกกลุ่ม)</t>
  </si>
  <si>
    <t>เฉลี่ย/วัน</t>
  </si>
  <si>
    <t>ทำแทน</t>
  </si>
  <si>
    <t>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</si>
</sst>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9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7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5" fillId="6" borderId="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9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22" fillId="0" borderId="0" xfId="0" applyNumberFormat="1" applyFont="1" applyAlignment="1" applyProtection="1">
      <protection locked="0"/>
    </xf>
    <xf numFmtId="4" fontId="3" fillId="0" borderId="0" xfId="0" applyNumberFormat="1" applyFont="1"/>
    <xf numFmtId="4" fontId="0" fillId="0" borderId="0" xfId="0" applyNumberFormat="1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4" fillId="0" borderId="0" xfId="0" applyNumberFormat="1" applyFont="1" applyAlignment="1" applyProtection="1">
      <alignment horizontal="righ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0" fontId="24" fillId="0" borderId="0" xfId="0" applyFont="1" applyAlignment="1"/>
    <xf numFmtId="0" fontId="24" fillId="0" borderId="0" xfId="0" applyFont="1" applyFill="1" applyAlignment="1"/>
    <xf numFmtId="10" fontId="24" fillId="0" borderId="0" xfId="0" applyNumberFormat="1" applyFont="1" applyFill="1" applyAlignment="1"/>
    <xf numFmtId="49" fontId="24" fillId="0" borderId="0" xfId="0" applyNumberFormat="1" applyFont="1" applyAlignment="1">
      <alignment horizontal="right"/>
    </xf>
    <xf numFmtId="0" fontId="2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0" fontId="28" fillId="0" borderId="0" xfId="0" applyFont="1" applyFill="1"/>
    <xf numFmtId="0" fontId="28" fillId="0" borderId="0" xfId="0" applyFont="1"/>
    <xf numFmtId="4" fontId="28" fillId="16" borderId="0" xfId="0" applyNumberFormat="1" applyFont="1" applyFill="1" applyAlignment="1">
      <alignment horizontal="center" vertical="center" wrapText="1"/>
    </xf>
    <xf numFmtId="4" fontId="28" fillId="16" borderId="0" xfId="0" applyNumberFormat="1" applyFont="1" applyFill="1" applyAlignment="1">
      <alignment horizontal="center" vertical="center"/>
    </xf>
    <xf numFmtId="4" fontId="28" fillId="0" borderId="0" xfId="0" applyNumberFormat="1" applyFont="1"/>
    <xf numFmtId="0" fontId="28" fillId="0" borderId="0" xfId="0" applyFont="1" applyAlignment="1">
      <alignment horizontal="right"/>
    </xf>
    <xf numFmtId="49" fontId="30" fillId="0" borderId="6" xfId="0" applyNumberFormat="1" applyFont="1" applyFill="1" applyBorder="1" applyAlignment="1" applyProtection="1">
      <alignment horizontal="left" vertical="center"/>
      <protection locked="0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0" fontId="3" fillId="0" borderId="8" xfId="0" applyNumberFormat="1" applyFont="1" applyBorder="1" applyAlignment="1" applyProtection="1">
      <alignment horizontal="center"/>
    </xf>
    <xf numFmtId="49" fontId="18" fillId="0" borderId="0" xfId="0" applyNumberFormat="1" applyFont="1" applyAlignment="1" applyProtection="1">
      <alignment horizontal="right"/>
    </xf>
    <xf numFmtId="4" fontId="2" fillId="11" borderId="6" xfId="0" applyNumberFormat="1" applyFon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right" vertical="center"/>
    </xf>
    <xf numFmtId="4" fontId="16" fillId="17" borderId="6" xfId="0" applyNumberFormat="1" applyFont="1" applyFill="1" applyBorder="1" applyAlignment="1">
      <alignment horizontal="center" vertical="center" wrapText="1"/>
    </xf>
    <xf numFmtId="4" fontId="15" fillId="17" borderId="6" xfId="0" applyNumberFormat="1" applyFont="1" applyFill="1" applyBorder="1" applyAlignment="1">
      <alignment horizontal="center" vertical="center" wrapText="1"/>
    </xf>
    <xf numFmtId="0" fontId="31" fillId="0" borderId="4" xfId="0" applyFont="1" applyBorder="1" applyAlignment="1">
      <alignment vertical="center"/>
    </xf>
    <xf numFmtId="0" fontId="31" fillId="0" borderId="4" xfId="0" applyFont="1" applyBorder="1" applyAlignment="1">
      <alignment horizontal="center" vertical="center"/>
    </xf>
    <xf numFmtId="4" fontId="14" fillId="0" borderId="6" xfId="0" applyNumberFormat="1" applyFont="1" applyBorder="1" applyAlignment="1">
      <alignment horizontal="right" vertical="center"/>
    </xf>
    <xf numFmtId="10" fontId="14" fillId="0" borderId="6" xfId="0" applyNumberFormat="1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0" fillId="0" borderId="6" xfId="0" applyNumberFormat="1" applyFill="1" applyBorder="1" applyAlignment="1">
      <alignment horizontal="right" vertical="center"/>
    </xf>
    <xf numFmtId="10" fontId="3" fillId="0" borderId="6" xfId="0" applyNumberFormat="1" applyFont="1" applyFill="1" applyBorder="1" applyAlignment="1">
      <alignment horizontal="right" vertical="center"/>
    </xf>
    <xf numFmtId="10" fontId="4" fillId="0" borderId="1" xfId="0" applyNumberFormat="1" applyFont="1" applyFill="1" applyBorder="1" applyAlignment="1">
      <alignment vertical="center"/>
    </xf>
    <xf numFmtId="10" fontId="4" fillId="0" borderId="6" xfId="0" applyNumberFormat="1" applyFont="1" applyFill="1" applyBorder="1"/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4" fontId="2" fillId="13" borderId="6" xfId="0" applyNumberFormat="1" applyFont="1" applyFill="1" applyBorder="1" applyAlignment="1">
      <alignment horizontal="center" vertical="center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/>
    <xf numFmtId="10" fontId="4" fillId="3" borderId="6" xfId="0" applyNumberFormat="1" applyFont="1" applyFill="1" applyBorder="1"/>
    <xf numFmtId="10" fontId="4" fillId="6" borderId="6" xfId="0" applyNumberFormat="1" applyFont="1" applyFill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0" fontId="11" fillId="0" borderId="6" xfId="0" applyFont="1" applyBorder="1" applyAlignment="1" applyProtection="1">
      <alignment horizontal="center" vertical="center"/>
      <protection locked="0"/>
    </xf>
    <xf numFmtId="49" fontId="11" fillId="0" borderId="6" xfId="0" applyNumberFormat="1" applyFont="1" applyBorder="1" applyAlignment="1" applyProtection="1">
      <alignment horizontal="center" vertical="center"/>
      <protection locked="0"/>
    </xf>
    <xf numFmtId="49" fontId="11" fillId="0" borderId="6" xfId="0" applyNumberFormat="1" applyFont="1" applyBorder="1" applyAlignment="1" applyProtection="1">
      <alignment horizontal="left" vertical="center"/>
      <protection locked="0"/>
    </xf>
    <xf numFmtId="49" fontId="24" fillId="0" borderId="6" xfId="0" applyNumberFormat="1" applyFont="1" applyBorder="1" applyAlignment="1" applyProtection="1">
      <alignment horizontal="left" vertical="center"/>
      <protection locked="0"/>
    </xf>
    <xf numFmtId="10" fontId="4" fillId="20" borderId="6" xfId="0" applyNumberFormat="1" applyFont="1" applyFill="1" applyBorder="1" applyAlignment="1">
      <alignment horizontal="right"/>
    </xf>
    <xf numFmtId="10" fontId="4" fillId="20" borderId="6" xfId="0" applyNumberFormat="1" applyFont="1" applyFill="1" applyBorder="1"/>
    <xf numFmtId="49" fontId="4" fillId="0" borderId="6" xfId="0" applyNumberFormat="1" applyFont="1" applyBorder="1"/>
    <xf numFmtId="49" fontId="4" fillId="0" borderId="6" xfId="0" applyNumberFormat="1" applyFont="1" applyFill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49" fontId="4" fillId="0" borderId="0" xfId="0" applyNumberFormat="1" applyFont="1"/>
    <xf numFmtId="49" fontId="0" fillId="0" borderId="0" xfId="0" applyNumberFormat="1"/>
    <xf numFmtId="0" fontId="20" fillId="10" borderId="0" xfId="0" applyNumberFormat="1" applyFont="1" applyFill="1" applyAlignment="1" applyProtection="1">
      <alignment horizontal="right"/>
      <protection locked="0"/>
    </xf>
    <xf numFmtId="0" fontId="20" fillId="10" borderId="0" xfId="0" applyNumberFormat="1" applyFont="1" applyFill="1" applyBorder="1" applyAlignment="1" applyProtection="1">
      <alignment horizontal="right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4" fontId="11" fillId="0" borderId="4" xfId="0" applyNumberFormat="1" applyFont="1" applyFill="1" applyBorder="1" applyAlignment="1">
      <alignment horizontal="right" vertical="center"/>
    </xf>
    <xf numFmtId="4" fontId="11" fillId="3" borderId="4" xfId="0" applyNumberFormat="1" applyFont="1" applyFill="1" applyBorder="1" applyAlignment="1">
      <alignment horizontal="right" vertical="center"/>
    </xf>
    <xf numFmtId="10" fontId="11" fillId="0" borderId="6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17" borderId="6" xfId="0" applyNumberFormat="1" applyFont="1" applyFill="1" applyBorder="1" applyAlignment="1">
      <alignment horizontal="right"/>
    </xf>
    <xf numFmtId="4" fontId="11" fillId="0" borderId="6" xfId="0" applyNumberFormat="1" applyFont="1" applyFill="1" applyBorder="1" applyAlignment="1">
      <alignment horizontal="right" vertical="center"/>
    </xf>
    <xf numFmtId="49" fontId="13" fillId="13" borderId="0" xfId="0" applyNumberFormat="1" applyFont="1" applyFill="1" applyAlignment="1" applyProtection="1">
      <alignment horizontal="left"/>
    </xf>
    <xf numFmtId="0" fontId="13" fillId="13" borderId="0" xfId="0" applyFont="1" applyFill="1" applyAlignment="1" applyProtection="1">
      <alignment horizontal="left"/>
      <protection locked="0"/>
    </xf>
    <xf numFmtId="0" fontId="18" fillId="13" borderId="0" xfId="0" applyFont="1" applyFill="1" applyAlignment="1" applyProtection="1">
      <alignment horizontal="left"/>
      <protection locked="0"/>
    </xf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0" fontId="24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4" fillId="20" borderId="6" xfId="0" applyNumberFormat="1" applyFont="1" applyFill="1" applyBorder="1"/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4" fontId="32" fillId="3" borderId="6" xfId="0" applyNumberFormat="1" applyFont="1" applyFill="1" applyBorder="1" applyAlignment="1" applyProtection="1">
      <alignment horizontal="right" vertical="center"/>
    </xf>
    <xf numFmtId="10" fontId="11" fillId="0" borderId="6" xfId="0" applyNumberFormat="1" applyFont="1" applyFill="1" applyBorder="1" applyAlignment="1">
      <alignment horizontal="right" vertical="center"/>
    </xf>
    <xf numFmtId="4" fontId="14" fillId="0" borderId="6" xfId="0" applyNumberFormat="1" applyFont="1" applyFill="1" applyBorder="1" applyAlignment="1">
      <alignment horizontal="right" vertical="center"/>
    </xf>
    <xf numFmtId="10" fontId="14" fillId="0" borderId="6" xfId="0" applyNumberFormat="1" applyFont="1" applyFill="1" applyBorder="1" applyAlignment="1">
      <alignment horizontal="right" vertical="center"/>
    </xf>
    <xf numFmtId="4" fontId="19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10" fontId="4" fillId="0" borderId="6" xfId="0" applyNumberFormat="1" applyFont="1" applyFill="1" applyBorder="1" applyAlignment="1">
      <alignment vertical="center"/>
    </xf>
    <xf numFmtId="0" fontId="2" fillId="21" borderId="1" xfId="0" applyFont="1" applyFill="1" applyBorder="1" applyAlignment="1">
      <alignment horizontal="center" vertical="center" wrapText="1"/>
    </xf>
    <xf numFmtId="0" fontId="2" fillId="21" borderId="5" xfId="0" applyFont="1" applyFill="1" applyBorder="1" applyAlignment="1">
      <alignment horizontal="center" vertical="center" wrapText="1"/>
    </xf>
    <xf numFmtId="4" fontId="16" fillId="17" borderId="4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right" vertical="center"/>
    </xf>
    <xf numFmtId="10" fontId="31" fillId="0" borderId="4" xfId="0" applyNumberFormat="1" applyFont="1" applyFill="1" applyBorder="1" applyAlignment="1">
      <alignment horizontal="right" vertical="center"/>
    </xf>
    <xf numFmtId="0" fontId="14" fillId="4" borderId="6" xfId="0" applyNumberFormat="1" applyFont="1" applyFill="1" applyBorder="1" applyAlignment="1">
      <alignment horizontal="center" vertical="center"/>
    </xf>
    <xf numFmtId="10" fontId="14" fillId="4" borderId="6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right"/>
    </xf>
    <xf numFmtId="10" fontId="11" fillId="0" borderId="6" xfId="0" applyNumberFormat="1" applyFont="1" applyFill="1" applyBorder="1" applyAlignment="1">
      <alignment horizontal="right"/>
    </xf>
    <xf numFmtId="10" fontId="0" fillId="0" borderId="6" xfId="0" applyNumberFormat="1" applyFill="1" applyBorder="1" applyAlignment="1">
      <alignment horizontal="right"/>
    </xf>
    <xf numFmtId="4" fontId="31" fillId="0" borderId="6" xfId="0" applyNumberFormat="1" applyFont="1" applyFill="1" applyBorder="1" applyAlignment="1">
      <alignment horizontal="right" vertical="center"/>
    </xf>
    <xf numFmtId="10" fontId="31" fillId="0" borderId="6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" fontId="4" fillId="3" borderId="4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4" fontId="4" fillId="17" borderId="6" xfId="0" applyNumberFormat="1" applyFont="1" applyFill="1" applyBorder="1" applyAlignment="1">
      <alignment horizontal="right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10" fontId="4" fillId="23" borderId="6" xfId="0" applyNumberFormat="1" applyFont="1" applyFill="1" applyBorder="1" applyAlignment="1">
      <alignment horizontal="right"/>
    </xf>
    <xf numFmtId="4" fontId="11" fillId="13" borderId="4" xfId="0" applyNumberFormat="1" applyFont="1" applyFill="1" applyBorder="1" applyAlignment="1">
      <alignment horizontal="right" vertical="center"/>
    </xf>
    <xf numFmtId="4" fontId="4" fillId="13" borderId="4" xfId="0" applyNumberFormat="1" applyFont="1" applyFill="1" applyBorder="1" applyAlignment="1">
      <alignment horizontal="right" vertical="center"/>
    </xf>
    <xf numFmtId="10" fontId="11" fillId="0" borderId="4" xfId="0" applyNumberFormat="1" applyFont="1" applyFill="1" applyBorder="1" applyAlignment="1">
      <alignment horizontal="center"/>
    </xf>
    <xf numFmtId="10" fontId="4" fillId="0" borderId="4" xfId="0" applyNumberFormat="1" applyFont="1" applyFill="1" applyBorder="1" applyAlignment="1">
      <alignment horizontal="center"/>
    </xf>
    <xf numFmtId="10" fontId="0" fillId="0" borderId="4" xfId="0" applyNumberForma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/>
    </xf>
    <xf numFmtId="0" fontId="31" fillId="0" borderId="6" xfId="0" applyFont="1" applyBorder="1" applyAlignment="1">
      <alignment horizontal="center" vertical="center"/>
    </xf>
    <xf numFmtId="0" fontId="29" fillId="11" borderId="6" xfId="0" applyFont="1" applyFill="1" applyBorder="1" applyAlignment="1">
      <alignment horizontal="center" vertical="center"/>
    </xf>
    <xf numFmtId="10" fontId="33" fillId="9" borderId="4" xfId="0" applyNumberFormat="1" applyFont="1" applyFill="1" applyBorder="1" applyAlignment="1">
      <alignment horizontal="center" vertical="center" wrapText="1"/>
    </xf>
    <xf numFmtId="4" fontId="4" fillId="20" borderId="6" xfId="0" applyNumberFormat="1" applyFont="1" applyFill="1" applyBorder="1" applyAlignment="1">
      <alignment horizontal="right"/>
    </xf>
    <xf numFmtId="10" fontId="11" fillId="0" borderId="6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0" xfId="0" applyFont="1" applyAlignment="1">
      <alignment horizontal="right"/>
    </xf>
    <xf numFmtId="4" fontId="0" fillId="14" borderId="6" xfId="0" applyNumberFormat="1" applyFill="1" applyBorder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24" fillId="0" borderId="0" xfId="0" applyNumberFormat="1" applyFont="1" applyAlignment="1"/>
    <xf numFmtId="0" fontId="2" fillId="22" borderId="12" xfId="0" applyNumberFormat="1" applyFont="1" applyFill="1" applyBorder="1" applyAlignment="1">
      <alignment horizontal="center" vertical="center"/>
    </xf>
    <xf numFmtId="0" fontId="2" fillId="22" borderId="5" xfId="0" applyNumberFormat="1" applyFont="1" applyFill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31" fillId="0" borderId="4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4" fillId="0" borderId="6" xfId="0" applyNumberFormat="1" applyFont="1" applyBorder="1" applyAlignment="1">
      <alignment horizontal="center" vertical="center"/>
    </xf>
    <xf numFmtId="4" fontId="24" fillId="0" borderId="0" xfId="0" applyNumberFormat="1" applyFont="1" applyAlignment="1"/>
    <xf numFmtId="4" fontId="2" fillId="13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9" fillId="0" borderId="6" xfId="0" applyFont="1" applyBorder="1" applyAlignment="1">
      <alignment horizontal="center" vertical="center"/>
    </xf>
    <xf numFmtId="0" fontId="19" fillId="0" borderId="6" xfId="0" applyFont="1" applyBorder="1" applyAlignment="1">
      <alignment horizontal="left" vertical="center"/>
    </xf>
    <xf numFmtId="0" fontId="34" fillId="0" borderId="6" xfId="0" applyFont="1" applyBorder="1" applyAlignment="1">
      <alignment horizontal="left" vertical="center"/>
    </xf>
    <xf numFmtId="0" fontId="19" fillId="0" borderId="6" xfId="0" applyNumberFormat="1" applyFont="1" applyBorder="1" applyAlignment="1">
      <alignment horizontal="center" vertical="center"/>
    </xf>
    <xf numFmtId="4" fontId="19" fillId="0" borderId="6" xfId="0" applyNumberFormat="1" applyFont="1" applyBorder="1" applyAlignment="1">
      <alignment horizontal="center" vertical="center"/>
    </xf>
    <xf numFmtId="4" fontId="19" fillId="3" borderId="4" xfId="0" applyNumberFormat="1" applyFont="1" applyFill="1" applyBorder="1" applyAlignment="1">
      <alignment horizontal="right" vertical="center"/>
    </xf>
    <xf numFmtId="4" fontId="19" fillId="13" borderId="4" xfId="0" applyNumberFormat="1" applyFont="1" applyFill="1" applyBorder="1" applyAlignment="1">
      <alignment horizontal="right" vertical="center"/>
    </xf>
    <xf numFmtId="4" fontId="19" fillId="0" borderId="6" xfId="0" applyNumberFormat="1" applyFont="1" applyFill="1" applyBorder="1" applyAlignment="1">
      <alignment horizontal="right"/>
    </xf>
    <xf numFmtId="10" fontId="19" fillId="0" borderId="6" xfId="0" applyNumberFormat="1" applyFont="1" applyFill="1" applyBorder="1" applyAlignment="1">
      <alignment horizontal="right"/>
    </xf>
    <xf numFmtId="10" fontId="19" fillId="0" borderId="4" xfId="0" applyNumberFormat="1" applyFont="1" applyFill="1" applyBorder="1" applyAlignment="1">
      <alignment horizontal="center"/>
    </xf>
    <xf numFmtId="4" fontId="19" fillId="0" borderId="4" xfId="0" applyNumberFormat="1" applyFont="1" applyFill="1" applyBorder="1" applyAlignment="1">
      <alignment horizontal="right" vertical="center"/>
    </xf>
    <xf numFmtId="10" fontId="19" fillId="0" borderId="6" xfId="0" applyNumberFormat="1" applyFont="1" applyFill="1" applyBorder="1" applyAlignment="1">
      <alignment horizontal="right" vertical="center"/>
    </xf>
    <xf numFmtId="4" fontId="19" fillId="0" borderId="6" xfId="0" applyNumberFormat="1" applyFont="1" applyFill="1" applyBorder="1" applyAlignment="1">
      <alignment horizontal="right" vertical="center"/>
    </xf>
    <xf numFmtId="4" fontId="19" fillId="17" borderId="6" xfId="0" applyNumberFormat="1" applyFont="1" applyFill="1" applyBorder="1" applyAlignment="1">
      <alignment horizontal="right"/>
    </xf>
    <xf numFmtId="0" fontId="28" fillId="15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/>
    </xf>
    <xf numFmtId="0" fontId="2" fillId="21" borderId="5" xfId="0" applyFont="1" applyFill="1" applyBorder="1" applyAlignment="1">
      <alignment horizontal="center" vertical="center"/>
    </xf>
    <xf numFmtId="0" fontId="27" fillId="0" borderId="0" xfId="0" applyFont="1" applyFill="1" applyAlignment="1" applyProtection="1">
      <alignment horizontal="left"/>
      <protection locked="0"/>
    </xf>
    <xf numFmtId="0" fontId="2" fillId="21" borderId="1" xfId="0" applyFont="1" applyFill="1" applyBorder="1" applyAlignment="1">
      <alignment horizontal="center" vertical="center" wrapText="1"/>
    </xf>
    <xf numFmtId="0" fontId="2" fillId="21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 applyProtection="1">
      <alignment horizontal="right"/>
      <protection locked="0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7" borderId="2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4" fillId="21" borderId="2" xfId="0" applyNumberFormat="1" applyFont="1" applyFill="1" applyBorder="1" applyAlignment="1">
      <alignment horizontal="center" vertical="center"/>
    </xf>
    <xf numFmtId="0" fontId="14" fillId="21" borderId="3" xfId="0" applyNumberFormat="1" applyFont="1" applyFill="1" applyBorder="1" applyAlignment="1">
      <alignment horizontal="center" vertical="center"/>
    </xf>
    <xf numFmtId="0" fontId="14" fillId="21" borderId="4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8" borderId="2" xfId="0" applyNumberFormat="1" applyFont="1" applyFill="1" applyBorder="1" applyAlignment="1" applyProtection="1">
      <alignment horizontal="center" vertical="center"/>
      <protection locked="0"/>
    </xf>
    <xf numFmtId="0" fontId="21" fillId="18" borderId="3" xfId="0" applyNumberFormat="1" applyFont="1" applyFill="1" applyBorder="1" applyAlignment="1" applyProtection="1">
      <alignment horizontal="center" vertical="center"/>
      <protection locked="0"/>
    </xf>
    <xf numFmtId="0" fontId="21" fillId="18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49" fontId="2" fillId="22" borderId="1" xfId="0" applyNumberFormat="1" applyFont="1" applyFill="1" applyBorder="1" applyAlignment="1" applyProtection="1">
      <alignment horizontal="center" vertical="center" wrapText="1"/>
    </xf>
    <xf numFmtId="49" fontId="2" fillId="22" borderId="5" xfId="0" applyNumberFormat="1" applyFont="1" applyFill="1" applyBorder="1" applyAlignment="1" applyProtection="1">
      <alignment horizontal="center" vertical="center" wrapText="1"/>
    </xf>
    <xf numFmtId="49" fontId="14" fillId="8" borderId="2" xfId="0" applyNumberFormat="1" applyFont="1" applyFill="1" applyBorder="1" applyAlignment="1">
      <alignment horizontal="center"/>
    </xf>
    <xf numFmtId="0" fontId="14" fillId="8" borderId="3" xfId="0" applyNumberFormat="1" applyFont="1" applyFill="1" applyBorder="1" applyAlignment="1">
      <alignment horizontal="center"/>
    </xf>
    <xf numFmtId="0" fontId="14" fillId="8" borderId="4" xfId="0" applyNumberFormat="1" applyFont="1" applyFill="1" applyBorder="1" applyAlignment="1">
      <alignment horizontal="center"/>
    </xf>
    <xf numFmtId="49" fontId="14" fillId="9" borderId="2" xfId="0" applyNumberFormat="1" applyFont="1" applyFill="1" applyBorder="1" applyAlignment="1">
      <alignment horizontal="center"/>
    </xf>
    <xf numFmtId="0" fontId="14" fillId="9" borderId="3" xfId="0" applyNumberFormat="1" applyFont="1" applyFill="1" applyBorder="1" applyAlignment="1">
      <alignment horizontal="center"/>
    </xf>
    <xf numFmtId="0" fontId="14" fillId="9" borderId="4" xfId="0" applyNumberFormat="1" applyFont="1" applyFill="1" applyBorder="1" applyAlignment="1">
      <alignment horizontal="center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10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10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22" borderId="1" xfId="0" applyNumberFormat="1" applyFont="1" applyFill="1" applyBorder="1" applyAlignment="1">
      <alignment horizontal="center" vertical="center"/>
    </xf>
    <xf numFmtId="0" fontId="14" fillId="22" borderId="10" xfId="0" applyNumberFormat="1" applyFont="1" applyFill="1" applyBorder="1" applyAlignment="1">
      <alignment horizontal="center" vertical="center"/>
    </xf>
    <xf numFmtId="0" fontId="14" fillId="22" borderId="5" xfId="0" applyNumberFormat="1" applyFont="1" applyFill="1" applyBorder="1" applyAlignment="1">
      <alignment horizontal="center" vertical="center"/>
    </xf>
    <xf numFmtId="49" fontId="14" fillId="9" borderId="3" xfId="0" applyNumberFormat="1" applyFont="1" applyFill="1" applyBorder="1" applyAlignment="1">
      <alignment horizontal="center"/>
    </xf>
    <xf numFmtId="0" fontId="14" fillId="19" borderId="7" xfId="0" applyNumberFormat="1" applyFont="1" applyFill="1" applyBorder="1" applyAlignment="1">
      <alignment horizontal="center" vertical="center" wrapText="1"/>
    </xf>
    <xf numFmtId="0" fontId="14" fillId="19" borderId="11" xfId="0" applyNumberFormat="1" applyFont="1" applyFill="1" applyBorder="1" applyAlignment="1">
      <alignment horizontal="center" vertical="center" wrapText="1"/>
    </xf>
    <xf numFmtId="0" fontId="14" fillId="19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AI68"/>
  <sheetViews>
    <sheetView zoomScaleNormal="100" workbookViewId="0">
      <pane xSplit="5" ySplit="6" topLeftCell="F28" activePane="bottomRight" state="frozen"/>
      <selection activeCell="B41" sqref="B41"/>
      <selection pane="topRight" activeCell="B41" sqref="B41"/>
      <selection pane="bottomLeft" activeCell="B41" sqref="B41"/>
      <selection pane="bottomRight" activeCell="J25" sqref="J25"/>
    </sheetView>
  </sheetViews>
  <sheetFormatPr defaultColWidth="10.28515625" defaultRowHeight="12.75" x14ac:dyDescent="0.2"/>
  <cols>
    <col min="1" max="1" width="4.28515625" customWidth="1"/>
    <col min="2" max="2" width="8.5703125" customWidth="1"/>
    <col min="3" max="3" width="6.28515625" customWidth="1"/>
    <col min="4" max="4" width="25.42578125" customWidth="1"/>
    <col min="5" max="5" width="16.7109375" customWidth="1"/>
    <col min="6" max="6" width="8.7109375" bestFit="1" customWidth="1"/>
    <col min="7" max="13" width="11.28515625" style="2" customWidth="1"/>
    <col min="14" max="14" width="1.42578125" customWidth="1"/>
    <col min="15" max="22" width="9.7109375" style="107" customWidth="1"/>
  </cols>
  <sheetData>
    <row r="1" spans="1:35" s="4" customFormat="1" ht="21.6" customHeight="1" x14ac:dyDescent="0.25">
      <c r="A1" s="262" t="s">
        <v>0</v>
      </c>
      <c r="B1" s="262"/>
      <c r="C1" s="262"/>
      <c r="D1" s="262"/>
      <c r="E1" s="177" t="str">
        <f>IF(วันทำงาน!E1&lt;&gt;"",วันทำงาน!E1,"")</f>
        <v/>
      </c>
      <c r="F1" s="19"/>
      <c r="G1" s="22"/>
      <c r="H1" s="22"/>
      <c r="I1" s="22"/>
      <c r="J1" s="22"/>
      <c r="K1" s="22"/>
      <c r="L1" s="22"/>
      <c r="M1" s="22"/>
      <c r="O1" s="106"/>
      <c r="P1" s="106"/>
      <c r="Q1" s="106"/>
      <c r="R1" s="106"/>
      <c r="S1" s="106"/>
      <c r="T1" s="106"/>
      <c r="U1" s="106"/>
      <c r="V1" s="106"/>
    </row>
    <row r="2" spans="1:35" ht="17.45" customHeight="1" x14ac:dyDescent="0.25">
      <c r="A2" s="268" t="str">
        <f>วันทำงาน!A1</f>
        <v>06  ศูนย์กระจายสินค้า อุดรธานี</v>
      </c>
      <c r="B2" s="268"/>
      <c r="C2" s="268"/>
      <c r="D2" s="268"/>
      <c r="E2" s="5"/>
      <c r="F2" s="20"/>
      <c r="G2" s="8"/>
      <c r="H2" s="8"/>
      <c r="I2" s="8"/>
      <c r="J2" s="8"/>
      <c r="K2" s="8"/>
      <c r="L2" s="8"/>
      <c r="M2" s="8"/>
    </row>
    <row r="3" spans="1:35" s="7" customFormat="1" ht="19.899999999999999" customHeight="1" x14ac:dyDescent="0.25">
      <c r="A3" s="6" t="str">
        <f>"สรุปผู้ได้รับ Incentive ประจำเดือน "&amp;วันทำงาน!L4</f>
        <v>สรุปผู้ได้รับ Incentive ประจำเดือน  July 2021</v>
      </c>
      <c r="B3" s="6"/>
      <c r="C3" s="6"/>
      <c r="D3" s="6"/>
      <c r="E3" s="6"/>
      <c r="F3" s="6"/>
      <c r="G3" s="9"/>
      <c r="H3" s="9"/>
      <c r="I3" s="274" t="str">
        <f>"Last update &gt;&gt; "&amp;วันทำงาน!J2</f>
        <v>Last update &gt;&gt;  2021-07-29 08:44:43</v>
      </c>
      <c r="J3" s="274"/>
      <c r="K3" s="274"/>
      <c r="L3" s="274"/>
      <c r="M3" s="274"/>
      <c r="O3" s="107"/>
      <c r="P3" s="107"/>
      <c r="Q3" s="107"/>
      <c r="R3" s="107"/>
      <c r="S3" s="107"/>
      <c r="T3" s="107"/>
      <c r="U3" s="107"/>
      <c r="V3" s="107"/>
    </row>
    <row r="4" spans="1:35" ht="8.4499999999999993" customHeight="1" x14ac:dyDescent="0.25">
      <c r="A4" s="246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</row>
    <row r="5" spans="1:35" ht="16.149999999999999" customHeight="1" x14ac:dyDescent="0.2">
      <c r="A5" s="266" t="s">
        <v>1</v>
      </c>
      <c r="B5" s="269" t="s">
        <v>3</v>
      </c>
      <c r="C5" s="269" t="s">
        <v>16</v>
      </c>
      <c r="D5" s="266" t="s">
        <v>5</v>
      </c>
      <c r="E5" s="266" t="s">
        <v>2</v>
      </c>
      <c r="F5" s="266" t="s">
        <v>8</v>
      </c>
      <c r="G5" s="271" t="s">
        <v>24</v>
      </c>
      <c r="H5" s="272"/>
      <c r="I5" s="272"/>
      <c r="J5" s="272"/>
      <c r="K5" s="272"/>
      <c r="L5" s="272"/>
      <c r="M5" s="273"/>
      <c r="O5" s="261" t="s">
        <v>42</v>
      </c>
      <c r="P5" s="261"/>
      <c r="Q5" s="261"/>
      <c r="R5" s="261"/>
      <c r="S5" s="261"/>
      <c r="T5" s="261"/>
      <c r="U5" s="261"/>
      <c r="V5" s="261"/>
    </row>
    <row r="6" spans="1:35" ht="16.149999999999999" customHeight="1" x14ac:dyDescent="0.2">
      <c r="A6" s="267"/>
      <c r="B6" s="270"/>
      <c r="C6" s="270"/>
      <c r="D6" s="267"/>
      <c r="E6" s="267"/>
      <c r="F6" s="267"/>
      <c r="G6" s="38" t="s">
        <v>44</v>
      </c>
      <c r="H6" s="38" t="s">
        <v>45</v>
      </c>
      <c r="I6" s="38" t="s">
        <v>46</v>
      </c>
      <c r="J6" s="38" t="s">
        <v>74</v>
      </c>
      <c r="K6" s="38" t="s">
        <v>79</v>
      </c>
      <c r="L6" s="141" t="s">
        <v>48</v>
      </c>
      <c r="M6" s="117" t="s">
        <v>4</v>
      </c>
      <c r="O6" s="108" t="str">
        <f>รายละเอียด!Y4</f>
        <v>น้ำดื่ม</v>
      </c>
      <c r="P6" s="109" t="str">
        <f>รายละเอียด!AD4</f>
        <v>ผลิตภัณฑ์ยา</v>
      </c>
      <c r="Q6" s="109" t="str">
        <f>รายละเอียด!AI4</f>
        <v>เครื่องสำอางค์</v>
      </c>
      <c r="R6" s="109" t="str">
        <f>รายละเอียด!AN4</f>
        <v>อาหารเสริม</v>
      </c>
      <c r="S6" s="109" t="str">
        <f>รายละเอียด!AS4</f>
        <v>อาหารบริโภค</v>
      </c>
      <c r="T6" s="109" t="str">
        <f>รายละเอียด!AX4</f>
        <v>6xxx</v>
      </c>
      <c r="U6" s="109" t="str">
        <f>รายละเอียด!BC4</f>
        <v>7xxx</v>
      </c>
      <c r="V6" s="109" t="str">
        <f>รายละเอียด!BH4</f>
        <v>8xxx</v>
      </c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x14ac:dyDescent="0.2">
      <c r="A7" s="1" t="str">
        <f>IF(วันทำงาน!A6&lt;&gt;"",วันทำงาน!A6,"")</f>
        <v/>
      </c>
      <c r="B7" s="1" t="str">
        <f>IF(วันทำงาน!B6&lt;&gt;"",วันทำงาน!B6,"")</f>
        <v/>
      </c>
      <c r="C7" s="1" t="str">
        <f>IF(วันทำงาน!C6&lt;&gt;"",วันทำงาน!C6,"")</f>
        <v/>
      </c>
      <c r="D7" s="3" t="str">
        <f>IF(วันทำงาน!D6&lt;&gt;"",วันทำงาน!D6,"")</f>
        <v/>
      </c>
      <c r="E7" s="105" t="str">
        <f>IF(วันทำงาน!E6&lt;&gt;"",วันทำงาน!E6,"")</f>
        <v/>
      </c>
      <c r="F7" s="1" t="str">
        <f>IF(วันทำงาน!F6&lt;&gt;"",วันทำงาน!F6,"")</f>
        <v/>
      </c>
      <c r="G7" s="10"/>
      <c r="H7" s="10"/>
      <c r="I7" s="10"/>
      <c r="J7" s="17">
        <f ca="1">รายละเอียด!N6</f>
        <v>0</v>
      </c>
      <c r="K7" s="17"/>
      <c r="L7" s="17"/>
      <c r="M7" s="231">
        <f t="shared" ref="M7:M38" ca="1" si="0">SUM(G7:L7)</f>
        <v>0</v>
      </c>
      <c r="O7" s="110"/>
      <c r="P7" s="110"/>
      <c r="Q7" s="110"/>
      <c r="R7" s="110"/>
      <c r="S7" s="110"/>
      <c r="T7" s="110"/>
      <c r="U7" s="110"/>
      <c r="V7" s="110"/>
    </row>
    <row r="8" spans="1:35" x14ac:dyDescent="0.2">
      <c r="A8" s="1" t="str">
        <f>IF(วันทำงาน!A7&lt;&gt;"",วันทำงาน!A7,"")</f>
        <v/>
      </c>
      <c r="B8" s="1" t="str">
        <f>IF(วันทำงาน!B7&lt;&gt;"",วันทำงาน!B7,"")</f>
        <v/>
      </c>
      <c r="C8" s="1" t="str">
        <f>IF(วันทำงาน!C7&lt;&gt;"",วันทำงาน!C7,"")</f>
        <v/>
      </c>
      <c r="D8" s="3" t="str">
        <f>IF(วันทำงาน!D7&lt;&gt;"",วันทำงาน!D7,"")</f>
        <v/>
      </c>
      <c r="E8" s="105" t="str">
        <f>IF(วันทำงาน!E7&lt;&gt;"",วันทำงาน!E7,"")</f>
        <v/>
      </c>
      <c r="F8" s="1"/>
      <c r="G8" s="10"/>
      <c r="H8" s="10"/>
      <c r="I8" s="10"/>
      <c r="J8" s="17">
        <f>รายละเอียด!N7</f>
        <v>0</v>
      </c>
      <c r="K8" s="17"/>
      <c r="L8" s="17"/>
      <c r="M8" s="231">
        <f t="shared" si="0"/>
        <v>0</v>
      </c>
      <c r="O8" s="110"/>
      <c r="P8" s="110"/>
      <c r="Q8" s="110"/>
      <c r="R8" s="110"/>
      <c r="S8" s="110"/>
      <c r="T8" s="110"/>
      <c r="U8" s="110"/>
      <c r="V8" s="110"/>
    </row>
    <row r="9" spans="1:35" x14ac:dyDescent="0.2">
      <c r="A9" s="1" t="str">
        <f>IF(วันทำงาน!A8&lt;&gt;"",วันทำงาน!A8,"")</f>
        <v/>
      </c>
      <c r="B9" s="1" t="str">
        <f>IF(วันทำงาน!B8&lt;&gt;"",วันทำงาน!B8,"")</f>
        <v/>
      </c>
      <c r="C9" s="1" t="str">
        <f>IF(วันทำงาน!C8&lt;&gt;"",วันทำงาน!C8,"")</f>
        <v/>
      </c>
      <c r="D9" s="3" t="str">
        <f>IF(วันทำงาน!D8&lt;&gt;"",วันทำงาน!D8,"")</f>
        <v/>
      </c>
      <c r="E9" s="105" t="str">
        <f>IF(วันทำงาน!E8&lt;&gt;"",วันทำงาน!E8,"")</f>
        <v/>
      </c>
      <c r="F9" s="1"/>
      <c r="G9" s="10"/>
      <c r="H9" s="10"/>
      <c r="I9" s="10"/>
      <c r="J9" s="17">
        <f>รายละเอียด!N8</f>
        <v>0</v>
      </c>
      <c r="K9" s="17"/>
      <c r="L9" s="17"/>
      <c r="M9" s="231">
        <f t="shared" si="0"/>
        <v>0</v>
      </c>
      <c r="O9" s="110"/>
      <c r="P9" s="110"/>
      <c r="Q9" s="110"/>
      <c r="R9" s="110"/>
      <c r="S9" s="110"/>
      <c r="T9" s="110"/>
      <c r="U9" s="110"/>
      <c r="V9" s="110"/>
    </row>
    <row r="10" spans="1:35" x14ac:dyDescent="0.2">
      <c r="A10" s="1" t="str">
        <f>IF(วันทำงาน!A9&lt;&gt;"",วันทำงาน!A9,"")</f>
        <v/>
      </c>
      <c r="B10" s="1" t="str">
        <f>IF(วันทำงาน!B9&lt;&gt;"",วันทำงาน!B9,"")</f>
        <v/>
      </c>
      <c r="C10" s="1" t="str">
        <f>IF(วันทำงาน!C9&lt;&gt;"",วันทำงาน!C9,"")</f>
        <v/>
      </c>
      <c r="D10" s="3" t="str">
        <f>IF(วันทำงาน!D9&lt;&gt;"",วันทำงาน!D9,"")</f>
        <v/>
      </c>
      <c r="E10" s="105" t="str">
        <f>IF(วันทำงาน!E9&lt;&gt;"",วันทำงาน!E9,"")</f>
        <v/>
      </c>
      <c r="F10" s="1" t="str">
        <f>IF(วันทำงาน!F8&lt;&gt;"",วันทำงาน!F8,"")</f>
        <v/>
      </c>
      <c r="G10" s="10"/>
      <c r="H10" s="10"/>
      <c r="I10" s="10"/>
      <c r="J10" s="17">
        <f>รายละเอียด!N9</f>
        <v>0</v>
      </c>
      <c r="K10" s="17"/>
      <c r="L10" s="17"/>
      <c r="M10" s="231">
        <f t="shared" si="0"/>
        <v>0</v>
      </c>
      <c r="O10" s="110"/>
      <c r="P10" s="110"/>
      <c r="Q10" s="110"/>
      <c r="R10" s="110"/>
      <c r="S10" s="110"/>
      <c r="T10" s="110"/>
      <c r="U10" s="110"/>
      <c r="V10" s="110"/>
    </row>
    <row r="11" spans="1:35" x14ac:dyDescent="0.2">
      <c r="A11" s="1" t="str">
        <f>IF(วันทำงาน!A10&lt;&gt;"",วันทำงาน!A10,"")</f>
        <v/>
      </c>
      <c r="B11" s="1" t="str">
        <f>IF(วันทำงาน!B10&lt;&gt;"",วันทำงาน!B10,"")</f>
        <v/>
      </c>
      <c r="C11" s="1" t="str">
        <f>IF(วันทำงาน!C10&lt;&gt;"",วันทำงาน!C10,"")</f>
        <v/>
      </c>
      <c r="D11" s="3" t="str">
        <f>IF(วันทำงาน!D10&lt;&gt;"",วันทำงาน!D10,"")</f>
        <v/>
      </c>
      <c r="E11" s="105" t="str">
        <f>IF(วันทำงาน!E10&lt;&gt;"",วันทำงาน!E10,"")</f>
        <v/>
      </c>
      <c r="F11" s="1" t="str">
        <f>IF(วันทำงาน!F10&lt;&gt;"",วันทำงาน!F10,"")</f>
        <v/>
      </c>
      <c r="G11" s="10"/>
      <c r="H11" s="10"/>
      <c r="I11" s="10"/>
      <c r="J11" s="17">
        <f ca="1">รายละเอียด!N10</f>
        <v>0</v>
      </c>
      <c r="K11" s="17"/>
      <c r="L11" s="17"/>
      <c r="M11" s="231">
        <f t="shared" ca="1" si="0"/>
        <v>0</v>
      </c>
      <c r="O11" s="110"/>
      <c r="P11" s="110"/>
      <c r="Q11" s="110"/>
      <c r="R11" s="110"/>
      <c r="S11" s="110"/>
      <c r="T11" s="110"/>
      <c r="U11" s="110"/>
      <c r="V11" s="110"/>
    </row>
    <row r="12" spans="1:35" x14ac:dyDescent="0.2">
      <c r="A12" s="1" t="str">
        <f>IF(วันทำงาน!A11&lt;&gt;"",วันทำงาน!A11,"")</f>
        <v/>
      </c>
      <c r="B12" s="1" t="str">
        <f>IF(วันทำงาน!B11&lt;&gt;"",วันทำงาน!B11,"")</f>
        <v/>
      </c>
      <c r="C12" s="1" t="str">
        <f>IF(วันทำงาน!C11&lt;&gt;"",วันทำงาน!C11,"")</f>
        <v/>
      </c>
      <c r="D12" s="3" t="str">
        <f>IF(วันทำงาน!D11&lt;&gt;"",วันทำงาน!D11,"")</f>
        <v/>
      </c>
      <c r="E12" s="105" t="str">
        <f>IF(วันทำงาน!E11&lt;&gt;"",วันทำงาน!E11,"")</f>
        <v/>
      </c>
      <c r="F12" s="1" t="str">
        <f>IF(วันทำงาน!F11&lt;&gt;"",วันทำงาน!F11,"")</f>
        <v/>
      </c>
      <c r="G12" s="10"/>
      <c r="H12" s="10"/>
      <c r="I12" s="10"/>
      <c r="J12" s="17">
        <f>รายละเอียด!N11</f>
        <v>0</v>
      </c>
      <c r="K12" s="17"/>
      <c r="L12" s="17"/>
      <c r="M12" s="231">
        <f t="shared" si="0"/>
        <v>0</v>
      </c>
      <c r="O12" s="110"/>
      <c r="P12" s="110"/>
      <c r="Q12" s="110"/>
      <c r="R12" s="110"/>
      <c r="S12" s="110"/>
      <c r="T12" s="110"/>
      <c r="U12" s="110"/>
      <c r="V12" s="110"/>
    </row>
    <row r="13" spans="1:35" x14ac:dyDescent="0.2">
      <c r="A13" s="1" t="str">
        <f>IF(วันทำงาน!A12&lt;&gt;"",วันทำงาน!A12,"")</f>
        <v/>
      </c>
      <c r="B13" s="1" t="str">
        <f>IF(วันทำงาน!B12&lt;&gt;"",วันทำงาน!B12,"")</f>
        <v/>
      </c>
      <c r="C13" s="1" t="str">
        <f>IF(วันทำงาน!C12&lt;&gt;"",วันทำงาน!C12,"")</f>
        <v/>
      </c>
      <c r="D13" s="3" t="str">
        <f>IF(วันทำงาน!D12&lt;&gt;"",วันทำงาน!D12,"")</f>
        <v/>
      </c>
      <c r="E13" s="105" t="str">
        <f>IF(วันทำงาน!E12&lt;&gt;"",วันทำงาน!E12,"")</f>
        <v/>
      </c>
      <c r="F13" s="1"/>
      <c r="G13" s="10"/>
      <c r="H13" s="10"/>
      <c r="I13" s="10"/>
      <c r="J13" s="17">
        <f>รายละเอียด!N12</f>
        <v>0</v>
      </c>
      <c r="K13" s="17"/>
      <c r="L13" s="17"/>
      <c r="M13" s="231">
        <f t="shared" si="0"/>
        <v>0</v>
      </c>
      <c r="O13" s="110"/>
      <c r="P13" s="110"/>
      <c r="Q13" s="110"/>
      <c r="R13" s="110"/>
      <c r="S13" s="110"/>
      <c r="T13" s="110"/>
      <c r="U13" s="110"/>
      <c r="V13" s="110"/>
    </row>
    <row r="14" spans="1:35" x14ac:dyDescent="0.2">
      <c r="A14" s="1" t="str">
        <f>IF(วันทำงาน!A13&lt;&gt;"",วันทำงาน!A13,"")</f>
        <v/>
      </c>
      <c r="B14" s="1" t="str">
        <f>IF(วันทำงาน!B13&lt;&gt;"",วันทำงาน!B13,"")</f>
        <v/>
      </c>
      <c r="C14" s="1" t="str">
        <f>IF(วันทำงาน!C13&lt;&gt;"",วันทำงาน!C13,"")</f>
        <v/>
      </c>
      <c r="D14" s="3" t="str">
        <f>IF(วันทำงาน!D13&lt;&gt;"",วันทำงาน!D13,"")</f>
        <v/>
      </c>
      <c r="E14" s="105" t="str">
        <f>IF(วันทำงาน!E13&lt;&gt;"",วันทำงาน!E13,"")</f>
        <v/>
      </c>
      <c r="F14" s="1"/>
      <c r="G14" s="10"/>
      <c r="H14" s="10"/>
      <c r="I14" s="10"/>
      <c r="J14" s="17">
        <f>รายละเอียด!N13</f>
        <v>0</v>
      </c>
      <c r="K14" s="17"/>
      <c r="L14" s="17"/>
      <c r="M14" s="231">
        <f t="shared" si="0"/>
        <v>0</v>
      </c>
      <c r="O14" s="110"/>
      <c r="P14" s="110"/>
      <c r="Q14" s="110"/>
      <c r="R14" s="110"/>
      <c r="S14" s="110"/>
      <c r="T14" s="110"/>
      <c r="U14" s="110"/>
      <c r="V14" s="110"/>
    </row>
    <row r="15" spans="1:35" x14ac:dyDescent="0.2">
      <c r="A15" s="1" t="str">
        <f>IF(วันทำงาน!A14&lt;&gt;"",วันทำงาน!A14,"")</f>
        <v/>
      </c>
      <c r="B15" s="1" t="str">
        <f>IF(วันทำงาน!B14&lt;&gt;"",วันทำงาน!B14,"")</f>
        <v/>
      </c>
      <c r="C15" s="1" t="str">
        <f>IF(วันทำงาน!C14&lt;&gt;"",วันทำงาน!C14,"")</f>
        <v/>
      </c>
      <c r="D15" s="3" t="str">
        <f>IF(วันทำงาน!D14&lt;&gt;"",วันทำงาน!D14,"")</f>
        <v/>
      </c>
      <c r="E15" s="105" t="str">
        <f>IF(วันทำงาน!E14&lt;&gt;"",วันทำงาน!E14,"")</f>
        <v/>
      </c>
      <c r="F15" s="1"/>
      <c r="G15" s="10"/>
      <c r="H15" s="10"/>
      <c r="I15" s="10"/>
      <c r="J15" s="17">
        <f>รายละเอียด!N14</f>
        <v>0</v>
      </c>
      <c r="K15" s="17"/>
      <c r="L15" s="17"/>
      <c r="M15" s="231">
        <f t="shared" si="0"/>
        <v>0</v>
      </c>
      <c r="O15" s="110"/>
      <c r="P15" s="110"/>
      <c r="Q15" s="110"/>
      <c r="R15" s="110"/>
      <c r="S15" s="110"/>
      <c r="T15" s="110"/>
      <c r="U15" s="110"/>
      <c r="V15" s="110"/>
    </row>
    <row r="16" spans="1:35" x14ac:dyDescent="0.2">
      <c r="A16" s="1" t="str">
        <f>IF(วันทำงาน!A15&lt;&gt;"",วันทำงาน!A15,"")</f>
        <v/>
      </c>
      <c r="B16" s="1" t="str">
        <f>IF(วันทำงาน!B15&lt;&gt;"",วันทำงาน!B15,"")</f>
        <v/>
      </c>
      <c r="C16" s="1" t="str">
        <f>IF(วันทำงาน!C15&lt;&gt;"",วันทำงาน!C15,"")</f>
        <v/>
      </c>
      <c r="D16" s="3" t="str">
        <f>IF(วันทำงาน!D15&lt;&gt;"",วันทำงาน!D15,"")</f>
        <v/>
      </c>
      <c r="E16" s="105" t="str">
        <f>IF(วันทำงาน!E15&lt;&gt;"",วันทำงาน!E15,"")</f>
        <v/>
      </c>
      <c r="F16" s="1" t="str">
        <f>IF(วันทำงาน!F15&lt;&gt;"",วันทำงาน!F15,"")</f>
        <v/>
      </c>
      <c r="G16" s="10">
        <f>O16</f>
        <v>0</v>
      </c>
      <c r="H16" s="10">
        <f t="shared" ref="H16" si="1">SUM(P16:R16,T16:V16)</f>
        <v>0</v>
      </c>
      <c r="I16" s="10">
        <f>S16</f>
        <v>0</v>
      </c>
      <c r="J16" s="17"/>
      <c r="K16" s="17"/>
      <c r="L16" s="17">
        <f>รายละเอียด!S15</f>
        <v>0</v>
      </c>
      <c r="M16" s="231">
        <f t="shared" si="0"/>
        <v>0</v>
      </c>
      <c r="O16" s="110">
        <f>รายละเอียด!AC15</f>
        <v>0</v>
      </c>
      <c r="P16" s="110">
        <f>รายละเอียด!AH15</f>
        <v>0</v>
      </c>
      <c r="Q16" s="110">
        <f>รายละเอียด!AM15</f>
        <v>0</v>
      </c>
      <c r="R16" s="110">
        <f>รายละเอียด!AR15</f>
        <v>0</v>
      </c>
      <c r="S16" s="110">
        <f>รายละเอียด!AW15</f>
        <v>0</v>
      </c>
      <c r="T16" s="110">
        <f>รายละเอียด!BB15</f>
        <v>0</v>
      </c>
      <c r="U16" s="110">
        <f>รายละเอียด!BG15</f>
        <v>0</v>
      </c>
      <c r="V16" s="110">
        <f>รายละเอียด!BL15</f>
        <v>0</v>
      </c>
    </row>
    <row r="17" spans="1:22" x14ac:dyDescent="0.2">
      <c r="A17" s="1" t="str">
        <f>IF(วันทำงาน!A16&lt;&gt;"",วันทำงาน!A16,"")</f>
        <v/>
      </c>
      <c r="B17" s="1" t="str">
        <f>IF(วันทำงาน!B16&lt;&gt;"",วันทำงาน!B16,"")</f>
        <v/>
      </c>
      <c r="C17" s="1" t="str">
        <f>IF(วันทำงาน!C16&lt;&gt;"",วันทำงาน!C16,"")</f>
        <v/>
      </c>
      <c r="D17" s="3" t="str">
        <f>IF(วันทำงาน!D16&lt;&gt;"",วันทำงาน!D16,"")</f>
        <v/>
      </c>
      <c r="E17" s="105" t="str">
        <f>IF(วันทำงาน!E16&lt;&gt;"",วันทำงาน!E16,"")</f>
        <v/>
      </c>
      <c r="F17" s="1" t="str">
        <f>IF(วันทำงาน!F16&lt;&gt;"",วันทำงาน!F16,"")</f>
        <v/>
      </c>
      <c r="G17" s="10">
        <f t="shared" ref="G17:G63" si="2">O17</f>
        <v>0</v>
      </c>
      <c r="H17" s="10">
        <f t="shared" ref="H17:H63" si="3">SUM(P17:R17,T17:V17)</f>
        <v>0</v>
      </c>
      <c r="I17" s="10">
        <f t="shared" ref="I17:I63" si="4">S17</f>
        <v>0</v>
      </c>
      <c r="J17" s="17"/>
      <c r="K17" s="17"/>
      <c r="L17" s="17">
        <f>รายละเอียด!S16</f>
        <v>0</v>
      </c>
      <c r="M17" s="231">
        <f t="shared" si="0"/>
        <v>0</v>
      </c>
      <c r="O17" s="110">
        <f>รายละเอียด!AC16</f>
        <v>0</v>
      </c>
      <c r="P17" s="110">
        <f>รายละเอียด!AH16</f>
        <v>0</v>
      </c>
      <c r="Q17" s="110">
        <f>รายละเอียด!AM16</f>
        <v>0</v>
      </c>
      <c r="R17" s="110">
        <f>รายละเอียด!AR16</f>
        <v>0</v>
      </c>
      <c r="S17" s="110">
        <f>รายละเอียด!AW16</f>
        <v>0</v>
      </c>
      <c r="T17" s="110">
        <f>รายละเอียด!BB16</f>
        <v>0</v>
      </c>
      <c r="U17" s="110">
        <f>รายละเอียด!BG16</f>
        <v>0</v>
      </c>
      <c r="V17" s="110">
        <f>รายละเอียด!BL16</f>
        <v>0</v>
      </c>
    </row>
    <row r="18" spans="1:22" x14ac:dyDescent="0.2">
      <c r="A18" s="1" t="str">
        <f>IF(วันทำงาน!A17&lt;&gt;"",วันทำงาน!A17,"")</f>
        <v/>
      </c>
      <c r="B18" s="1" t="str">
        <f>IF(วันทำงาน!B17&lt;&gt;"",วันทำงาน!B17,"")</f>
        <v/>
      </c>
      <c r="C18" s="1" t="str">
        <f>IF(วันทำงาน!C17&lt;&gt;"",วันทำงาน!C17,"")</f>
        <v/>
      </c>
      <c r="D18" s="3" t="str">
        <f>IF(วันทำงาน!D17&lt;&gt;"",วันทำงาน!D17,"")</f>
        <v/>
      </c>
      <c r="E18" s="105" t="str">
        <f>IF(วันทำงาน!E17&lt;&gt;"",วันทำงาน!E17,"")</f>
        <v/>
      </c>
      <c r="F18" s="1" t="str">
        <f>IF(วันทำงาน!F17&lt;&gt;"",วันทำงาน!F17,"")</f>
        <v/>
      </c>
      <c r="G18" s="10">
        <f t="shared" si="2"/>
        <v>0</v>
      </c>
      <c r="H18" s="10">
        <f t="shared" si="3"/>
        <v>0</v>
      </c>
      <c r="I18" s="10">
        <f t="shared" si="4"/>
        <v>0</v>
      </c>
      <c r="J18" s="17"/>
      <c r="K18" s="17"/>
      <c r="L18" s="17">
        <f>รายละเอียด!S17</f>
        <v>0</v>
      </c>
      <c r="M18" s="231">
        <f t="shared" si="0"/>
        <v>0</v>
      </c>
      <c r="O18" s="110">
        <f>รายละเอียด!AC17</f>
        <v>0</v>
      </c>
      <c r="P18" s="110">
        <f>รายละเอียด!AH17</f>
        <v>0</v>
      </c>
      <c r="Q18" s="110">
        <f>รายละเอียด!AM17</f>
        <v>0</v>
      </c>
      <c r="R18" s="110">
        <f>รายละเอียด!AR17</f>
        <v>0</v>
      </c>
      <c r="S18" s="110">
        <f>รายละเอียด!AW17</f>
        <v>0</v>
      </c>
      <c r="T18" s="110">
        <f>รายละเอียด!BB17</f>
        <v>0</v>
      </c>
      <c r="U18" s="110">
        <f>รายละเอียด!BG17</f>
        <v>0</v>
      </c>
      <c r="V18" s="110">
        <f>รายละเอียด!BL17</f>
        <v>0</v>
      </c>
    </row>
    <row r="19" spans="1:22" x14ac:dyDescent="0.2">
      <c r="A19" s="1" t="str">
        <f>IF(วันทำงาน!A18&lt;&gt;"",วันทำงาน!A18,"")</f>
        <v/>
      </c>
      <c r="B19" s="1" t="str">
        <f>IF(วันทำงาน!B18&lt;&gt;"",วันทำงาน!B18,"")</f>
        <v/>
      </c>
      <c r="C19" s="1" t="str">
        <f>IF(วันทำงาน!C18&lt;&gt;"",วันทำงาน!C18,"")</f>
        <v/>
      </c>
      <c r="D19" s="3" t="str">
        <f>IF(วันทำงาน!D18&lt;&gt;"",วันทำงาน!D18,"")</f>
        <v/>
      </c>
      <c r="E19" s="105" t="str">
        <f>IF(วันทำงาน!E18&lt;&gt;"",วันทำงาน!E18,"")</f>
        <v/>
      </c>
      <c r="F19" s="1" t="str">
        <f>IF(วันทำงาน!F18&lt;&gt;"",วันทำงาน!F18,"")</f>
        <v/>
      </c>
      <c r="G19" s="10">
        <f t="shared" si="2"/>
        <v>0</v>
      </c>
      <c r="H19" s="10">
        <f t="shared" si="3"/>
        <v>0</v>
      </c>
      <c r="I19" s="10">
        <f t="shared" si="4"/>
        <v>0</v>
      </c>
      <c r="J19" s="17"/>
      <c r="K19" s="17"/>
      <c r="L19" s="17">
        <f>รายละเอียด!S18</f>
        <v>0</v>
      </c>
      <c r="M19" s="231">
        <f t="shared" si="0"/>
        <v>0</v>
      </c>
      <c r="O19" s="110">
        <f>รายละเอียด!AC18</f>
        <v>0</v>
      </c>
      <c r="P19" s="110">
        <f>รายละเอียด!AH18</f>
        <v>0</v>
      </c>
      <c r="Q19" s="110">
        <f>รายละเอียด!AM18</f>
        <v>0</v>
      </c>
      <c r="R19" s="110">
        <f>รายละเอียด!AR18</f>
        <v>0</v>
      </c>
      <c r="S19" s="110">
        <f>รายละเอียด!AW18</f>
        <v>0</v>
      </c>
      <c r="T19" s="110">
        <f>รายละเอียด!BB18</f>
        <v>0</v>
      </c>
      <c r="U19" s="110">
        <f>รายละเอียด!BG18</f>
        <v>0</v>
      </c>
      <c r="V19" s="110">
        <f>รายละเอียด!BL18</f>
        <v>0</v>
      </c>
    </row>
    <row r="20" spans="1:22" x14ac:dyDescent="0.2">
      <c r="A20" s="1" t="str">
        <f>IF(วันทำงาน!A19&lt;&gt;"",วันทำงาน!A19,"")</f>
        <v/>
      </c>
      <c r="B20" s="1" t="str">
        <f>IF(วันทำงาน!B19&lt;&gt;"",วันทำงาน!B19,"")</f>
        <v/>
      </c>
      <c r="C20" s="1" t="str">
        <f>IF(วันทำงาน!C19&lt;&gt;"",วันทำงาน!C19,"")</f>
        <v/>
      </c>
      <c r="D20" s="3" t="str">
        <f>IF(วันทำงาน!D19&lt;&gt;"",วันทำงาน!D19,"")</f>
        <v/>
      </c>
      <c r="E20" s="105" t="str">
        <f>IF(วันทำงาน!E19&lt;&gt;"",วันทำงาน!E19,"")</f>
        <v/>
      </c>
      <c r="F20" s="1" t="str">
        <f>IF(วันทำงาน!F19&lt;&gt;"",วันทำงาน!F19,"")</f>
        <v/>
      </c>
      <c r="G20" s="10">
        <f t="shared" si="2"/>
        <v>0</v>
      </c>
      <c r="H20" s="10">
        <f t="shared" si="3"/>
        <v>0</v>
      </c>
      <c r="I20" s="10">
        <f t="shared" si="4"/>
        <v>0</v>
      </c>
      <c r="J20" s="17"/>
      <c r="K20" s="17"/>
      <c r="L20" s="17">
        <f>รายละเอียด!S19</f>
        <v>0</v>
      </c>
      <c r="M20" s="231">
        <f t="shared" si="0"/>
        <v>0</v>
      </c>
      <c r="O20" s="110">
        <f>รายละเอียด!AC19</f>
        <v>0</v>
      </c>
      <c r="P20" s="110">
        <f>รายละเอียด!AH19</f>
        <v>0</v>
      </c>
      <c r="Q20" s="110">
        <f>รายละเอียด!AM19</f>
        <v>0</v>
      </c>
      <c r="R20" s="110">
        <f>รายละเอียด!AR19</f>
        <v>0</v>
      </c>
      <c r="S20" s="110">
        <f>รายละเอียด!AW19</f>
        <v>0</v>
      </c>
      <c r="T20" s="110">
        <f>รายละเอียด!BB19</f>
        <v>0</v>
      </c>
      <c r="U20" s="110">
        <f>รายละเอียด!BG19</f>
        <v>0</v>
      </c>
      <c r="V20" s="110">
        <f>รายละเอียด!BL19</f>
        <v>0</v>
      </c>
    </row>
    <row r="21" spans="1:22" x14ac:dyDescent="0.2">
      <c r="A21" s="1" t="str">
        <f>IF(วันทำงาน!A20&lt;&gt;"",วันทำงาน!A20,"")</f>
        <v/>
      </c>
      <c r="B21" s="1" t="str">
        <f>IF(วันทำงาน!B20&lt;&gt;"",วันทำงาน!B20,"")</f>
        <v/>
      </c>
      <c r="C21" s="1" t="str">
        <f>IF(วันทำงาน!C20&lt;&gt;"",วันทำงาน!C20,"")</f>
        <v/>
      </c>
      <c r="D21" s="3" t="str">
        <f>IF(วันทำงาน!D20&lt;&gt;"",วันทำงาน!D20,"")</f>
        <v/>
      </c>
      <c r="E21" s="105" t="str">
        <f>IF(วันทำงาน!E20&lt;&gt;"",วันทำงาน!E20,"")</f>
        <v/>
      </c>
      <c r="F21" s="1" t="str">
        <f>IF(วันทำงาน!F20&lt;&gt;"",วันทำงาน!F20,"")</f>
        <v/>
      </c>
      <c r="G21" s="10">
        <f t="shared" si="2"/>
        <v>0</v>
      </c>
      <c r="H21" s="10">
        <f t="shared" si="3"/>
        <v>0</v>
      </c>
      <c r="I21" s="10">
        <f t="shared" si="4"/>
        <v>0</v>
      </c>
      <c r="J21" s="17"/>
      <c r="K21" s="17"/>
      <c r="L21" s="17">
        <f>รายละเอียด!S20</f>
        <v>0</v>
      </c>
      <c r="M21" s="231">
        <f t="shared" si="0"/>
        <v>0</v>
      </c>
      <c r="O21" s="110">
        <f>รายละเอียด!AC20</f>
        <v>0</v>
      </c>
      <c r="P21" s="110">
        <f>รายละเอียด!AH20</f>
        <v>0</v>
      </c>
      <c r="Q21" s="110">
        <f>รายละเอียด!AM20</f>
        <v>0</v>
      </c>
      <c r="R21" s="110">
        <f>รายละเอียด!AR20</f>
        <v>0</v>
      </c>
      <c r="S21" s="110">
        <f>รายละเอียด!AW20</f>
        <v>0</v>
      </c>
      <c r="T21" s="110">
        <f>รายละเอียด!BB20</f>
        <v>0</v>
      </c>
      <c r="U21" s="110">
        <f>รายละเอียด!BG20</f>
        <v>0</v>
      </c>
      <c r="V21" s="110">
        <f>รายละเอียด!BL20</f>
        <v>0</v>
      </c>
    </row>
    <row r="22" spans="1:22" x14ac:dyDescent="0.2">
      <c r="A22" s="1" t="str">
        <f>IF(วันทำงาน!A21&lt;&gt;"",วันทำงาน!A21,"")</f>
        <v/>
      </c>
      <c r="B22" s="1" t="str">
        <f>IF(วันทำงาน!B21&lt;&gt;"",วันทำงาน!B21,"")</f>
        <v/>
      </c>
      <c r="C22" s="1" t="str">
        <f>IF(วันทำงาน!C21&lt;&gt;"",วันทำงาน!C21,"")</f>
        <v/>
      </c>
      <c r="D22" s="3" t="str">
        <f>IF(วันทำงาน!D21&lt;&gt;"",วันทำงาน!D21,"")</f>
        <v/>
      </c>
      <c r="E22" s="105" t="str">
        <f>IF(วันทำงาน!E21&lt;&gt;"",วันทำงาน!E21,"")</f>
        <v/>
      </c>
      <c r="F22" s="1" t="str">
        <f>IF(วันทำงาน!F21&lt;&gt;"",วันทำงาน!F21,"")</f>
        <v/>
      </c>
      <c r="G22" s="10">
        <f t="shared" si="2"/>
        <v>0</v>
      </c>
      <c r="H22" s="10">
        <f t="shared" si="3"/>
        <v>0</v>
      </c>
      <c r="I22" s="10">
        <f t="shared" si="4"/>
        <v>0</v>
      </c>
      <c r="J22" s="17"/>
      <c r="K22" s="17"/>
      <c r="L22" s="17">
        <f>รายละเอียด!S21</f>
        <v>0</v>
      </c>
      <c r="M22" s="231">
        <f t="shared" si="0"/>
        <v>0</v>
      </c>
      <c r="O22" s="110">
        <f>รายละเอียด!AC21</f>
        <v>0</v>
      </c>
      <c r="P22" s="110">
        <f>รายละเอียด!AH21</f>
        <v>0</v>
      </c>
      <c r="Q22" s="110">
        <f>รายละเอียด!AM21</f>
        <v>0</v>
      </c>
      <c r="R22" s="110">
        <f>รายละเอียด!AR21</f>
        <v>0</v>
      </c>
      <c r="S22" s="110">
        <f>รายละเอียด!AW21</f>
        <v>0</v>
      </c>
      <c r="T22" s="110">
        <f>รายละเอียด!BB21</f>
        <v>0</v>
      </c>
      <c r="U22" s="110">
        <f>รายละเอียด!BG21</f>
        <v>0</v>
      </c>
      <c r="V22" s="110">
        <f>รายละเอียด!BL21</f>
        <v>0</v>
      </c>
    </row>
    <row r="23" spans="1:22" x14ac:dyDescent="0.2">
      <c r="A23" s="1" t="str">
        <f>IF(วันทำงาน!A22&lt;&gt;"",วันทำงาน!A22,"")</f>
        <v/>
      </c>
      <c r="B23" s="1" t="str">
        <f>IF(วันทำงาน!B22&lt;&gt;"",วันทำงาน!B22,"")</f>
        <v/>
      </c>
      <c r="C23" s="1" t="str">
        <f>IF(วันทำงาน!C22&lt;&gt;"",วันทำงาน!C22,"")</f>
        <v/>
      </c>
      <c r="D23" s="3" t="str">
        <f>IF(วันทำงาน!D22&lt;&gt;"",วันทำงาน!D22,"")</f>
        <v/>
      </c>
      <c r="E23" s="105" t="str">
        <f>IF(วันทำงาน!E22&lt;&gt;"",วันทำงาน!E22,"")</f>
        <v/>
      </c>
      <c r="F23" s="1" t="str">
        <f>IF(วันทำงาน!F22&lt;&gt;"",วันทำงาน!F22,"")</f>
        <v/>
      </c>
      <c r="G23" s="10">
        <f t="shared" si="2"/>
        <v>0</v>
      </c>
      <c r="H23" s="10">
        <f t="shared" si="3"/>
        <v>0</v>
      </c>
      <c r="I23" s="10">
        <f t="shared" si="4"/>
        <v>0</v>
      </c>
      <c r="J23" s="17"/>
      <c r="K23" s="17"/>
      <c r="L23" s="17">
        <f>รายละเอียด!S22</f>
        <v>0</v>
      </c>
      <c r="M23" s="231">
        <f t="shared" si="0"/>
        <v>0</v>
      </c>
      <c r="O23" s="110">
        <f>รายละเอียด!AC22</f>
        <v>0</v>
      </c>
      <c r="P23" s="110">
        <f>รายละเอียด!AH22</f>
        <v>0</v>
      </c>
      <c r="Q23" s="110">
        <f>รายละเอียด!AM22</f>
        <v>0</v>
      </c>
      <c r="R23" s="110">
        <f>รายละเอียด!AR22</f>
        <v>0</v>
      </c>
      <c r="S23" s="110">
        <f>รายละเอียด!AW22</f>
        <v>0</v>
      </c>
      <c r="T23" s="110">
        <f>รายละเอียด!BB22</f>
        <v>0</v>
      </c>
      <c r="U23" s="110">
        <f>รายละเอียด!BG22</f>
        <v>0</v>
      </c>
      <c r="V23" s="110">
        <f>รายละเอียด!BL22</f>
        <v>0</v>
      </c>
    </row>
    <row r="24" spans="1:22" x14ac:dyDescent="0.2">
      <c r="A24" s="1" t="str">
        <f>IF(วันทำงาน!A23&lt;&gt;"",วันทำงาน!A23,"")</f>
        <v/>
      </c>
      <c r="B24" s="1" t="str">
        <f>IF(วันทำงาน!B23&lt;&gt;"",วันทำงาน!B23,"")</f>
        <v/>
      </c>
      <c r="C24" s="1" t="str">
        <f>IF(วันทำงาน!C23&lt;&gt;"",วันทำงาน!C23,"")</f>
        <v/>
      </c>
      <c r="D24" s="3" t="str">
        <f>IF(วันทำงาน!D23&lt;&gt;"",วันทำงาน!D23,"")</f>
        <v/>
      </c>
      <c r="E24" s="105" t="str">
        <f>IF(วันทำงาน!E23&lt;&gt;"",วันทำงาน!E23,"")</f>
        <v/>
      </c>
      <c r="F24" s="1" t="str">
        <f>IF(วันทำงาน!F23&lt;&gt;"",วันทำงาน!F23,"")</f>
        <v/>
      </c>
      <c r="G24" s="10">
        <f t="shared" si="2"/>
        <v>0</v>
      </c>
      <c r="H24" s="10">
        <f t="shared" si="3"/>
        <v>0</v>
      </c>
      <c r="I24" s="10">
        <f t="shared" si="4"/>
        <v>0</v>
      </c>
      <c r="J24" s="17"/>
      <c r="K24" s="17"/>
      <c r="L24" s="17">
        <f>รายละเอียด!S23</f>
        <v>0</v>
      </c>
      <c r="M24" s="231">
        <f t="shared" si="0"/>
        <v>0</v>
      </c>
      <c r="O24" s="110">
        <f>รายละเอียด!AC23</f>
        <v>0</v>
      </c>
      <c r="P24" s="110">
        <f>รายละเอียด!AH23</f>
        <v>0</v>
      </c>
      <c r="Q24" s="110">
        <f>รายละเอียด!AM23</f>
        <v>0</v>
      </c>
      <c r="R24" s="110">
        <f>รายละเอียด!AR23</f>
        <v>0</v>
      </c>
      <c r="S24" s="110">
        <f>รายละเอียด!AW23</f>
        <v>0</v>
      </c>
      <c r="T24" s="110">
        <f>รายละเอียด!BB23</f>
        <v>0</v>
      </c>
      <c r="U24" s="110">
        <f>รายละเอียด!BG23</f>
        <v>0</v>
      </c>
      <c r="V24" s="110">
        <f>รายละเอียด!BL23</f>
        <v>0</v>
      </c>
    </row>
    <row r="25" spans="1:22" x14ac:dyDescent="0.2">
      <c r="A25" s="1" t="str">
        <f>IF(วันทำงาน!A24&lt;&gt;"",วันทำงาน!A24,"")</f>
        <v/>
      </c>
      <c r="B25" s="1" t="str">
        <f>IF(วันทำงาน!B24&lt;&gt;"",วันทำงาน!B24,"")</f>
        <v/>
      </c>
      <c r="C25" s="1" t="str">
        <f>IF(วันทำงาน!C24&lt;&gt;"",วันทำงาน!C24,"")</f>
        <v/>
      </c>
      <c r="D25" s="3" t="str">
        <f>IF(วันทำงาน!D24&lt;&gt;"",วันทำงาน!D24,"")</f>
        <v/>
      </c>
      <c r="E25" s="105" t="str">
        <f>IF(วันทำงาน!E24&lt;&gt;"",วันทำงาน!E24,"")</f>
        <v/>
      </c>
      <c r="F25" s="1" t="str">
        <f>IF(วันทำงาน!F24&lt;&gt;"",วันทำงาน!F24,"")</f>
        <v/>
      </c>
      <c r="G25" s="10">
        <f t="shared" si="2"/>
        <v>0</v>
      </c>
      <c r="H25" s="10">
        <f t="shared" si="3"/>
        <v>0</v>
      </c>
      <c r="I25" s="10">
        <f t="shared" si="4"/>
        <v>0</v>
      </c>
      <c r="J25" s="17"/>
      <c r="K25" s="17"/>
      <c r="L25" s="17">
        <f>รายละเอียด!S24</f>
        <v>0</v>
      </c>
      <c r="M25" s="231">
        <f t="shared" si="0"/>
        <v>0</v>
      </c>
      <c r="O25" s="110">
        <f>รายละเอียด!AC24</f>
        <v>0</v>
      </c>
      <c r="P25" s="110">
        <f>รายละเอียด!AH24</f>
        <v>0</v>
      </c>
      <c r="Q25" s="110">
        <f>รายละเอียด!AM24</f>
        <v>0</v>
      </c>
      <c r="R25" s="110">
        <f>รายละเอียด!AR24</f>
        <v>0</v>
      </c>
      <c r="S25" s="110">
        <f>รายละเอียด!AW24</f>
        <v>0</v>
      </c>
      <c r="T25" s="110">
        <f>รายละเอียด!BB24</f>
        <v>0</v>
      </c>
      <c r="U25" s="110">
        <f>รายละเอียด!BG24</f>
        <v>0</v>
      </c>
      <c r="V25" s="110">
        <f>รายละเอียด!BL24</f>
        <v>0</v>
      </c>
    </row>
    <row r="26" spans="1:22" x14ac:dyDescent="0.2">
      <c r="A26" s="1" t="str">
        <f>IF(วันทำงาน!A25&lt;&gt;"",วันทำงาน!A25,"")</f>
        <v/>
      </c>
      <c r="B26" s="1" t="str">
        <f>IF(วันทำงาน!B25&lt;&gt;"",วันทำงาน!B25,"")</f>
        <v/>
      </c>
      <c r="C26" s="1" t="str">
        <f>IF(วันทำงาน!C25&lt;&gt;"",วันทำงาน!C25,"")</f>
        <v/>
      </c>
      <c r="D26" s="3" t="str">
        <f>IF(วันทำงาน!D25&lt;&gt;"",วันทำงาน!D25,"")</f>
        <v/>
      </c>
      <c r="E26" s="105" t="str">
        <f>IF(วันทำงาน!E25&lt;&gt;"",วันทำงาน!E25,"")</f>
        <v/>
      </c>
      <c r="F26" s="1" t="str">
        <f>IF(วันทำงาน!F25&lt;&gt;"",วันทำงาน!F25,"")</f>
        <v/>
      </c>
      <c r="G26" s="10">
        <f t="shared" si="2"/>
        <v>0</v>
      </c>
      <c r="H26" s="10">
        <f t="shared" si="3"/>
        <v>0</v>
      </c>
      <c r="I26" s="10">
        <f t="shared" si="4"/>
        <v>0</v>
      </c>
      <c r="J26" s="17"/>
      <c r="K26" s="17"/>
      <c r="L26" s="17">
        <f>รายละเอียด!S25</f>
        <v>0</v>
      </c>
      <c r="M26" s="231">
        <f t="shared" si="0"/>
        <v>0</v>
      </c>
      <c r="O26" s="110">
        <f>รายละเอียด!AC25</f>
        <v>0</v>
      </c>
      <c r="P26" s="110">
        <f>รายละเอียด!AH25</f>
        <v>0</v>
      </c>
      <c r="Q26" s="110">
        <f>รายละเอียด!AM25</f>
        <v>0</v>
      </c>
      <c r="R26" s="110">
        <f>รายละเอียด!AR25</f>
        <v>0</v>
      </c>
      <c r="S26" s="110">
        <f>รายละเอียด!AW25</f>
        <v>0</v>
      </c>
      <c r="T26" s="110">
        <f>รายละเอียด!BB25</f>
        <v>0</v>
      </c>
      <c r="U26" s="110">
        <f>รายละเอียด!BG25</f>
        <v>0</v>
      </c>
      <c r="V26" s="110">
        <f>รายละเอียด!BL25</f>
        <v>0</v>
      </c>
    </row>
    <row r="27" spans="1:22" x14ac:dyDescent="0.2">
      <c r="A27" s="1" t="str">
        <f>IF(วันทำงาน!A26&lt;&gt;"",วันทำงาน!A26,"")</f>
        <v/>
      </c>
      <c r="B27" s="1" t="str">
        <f>IF(วันทำงาน!B26&lt;&gt;"",วันทำงาน!B26,"")</f>
        <v/>
      </c>
      <c r="C27" s="1" t="str">
        <f>IF(วันทำงาน!C26&lt;&gt;"",วันทำงาน!C26,"")</f>
        <v/>
      </c>
      <c r="D27" s="3" t="str">
        <f>IF(วันทำงาน!D26&lt;&gt;"",วันทำงาน!D26,"")</f>
        <v/>
      </c>
      <c r="E27" s="105" t="str">
        <f>IF(วันทำงาน!E26&lt;&gt;"",วันทำงาน!E26,"")</f>
        <v/>
      </c>
      <c r="F27" s="1" t="str">
        <f>IF(วันทำงาน!F26&lt;&gt;"",วันทำงาน!F26,"")</f>
        <v/>
      </c>
      <c r="G27" s="10">
        <f t="shared" si="2"/>
        <v>0</v>
      </c>
      <c r="H27" s="10">
        <f t="shared" si="3"/>
        <v>0</v>
      </c>
      <c r="I27" s="10">
        <f t="shared" si="4"/>
        <v>0</v>
      </c>
      <c r="J27" s="17"/>
      <c r="K27" s="17"/>
      <c r="L27" s="17">
        <f>รายละเอียด!S26</f>
        <v>0</v>
      </c>
      <c r="M27" s="231">
        <f t="shared" si="0"/>
        <v>0</v>
      </c>
      <c r="O27" s="110">
        <f>รายละเอียด!AC26</f>
        <v>0</v>
      </c>
      <c r="P27" s="110">
        <f>รายละเอียด!AH26</f>
        <v>0</v>
      </c>
      <c r="Q27" s="110">
        <f>รายละเอียด!AM26</f>
        <v>0</v>
      </c>
      <c r="R27" s="110">
        <f>รายละเอียด!AR26</f>
        <v>0</v>
      </c>
      <c r="S27" s="110">
        <f>รายละเอียด!AW26</f>
        <v>0</v>
      </c>
      <c r="T27" s="110">
        <f>รายละเอียด!BB26</f>
        <v>0</v>
      </c>
      <c r="U27" s="110">
        <f>รายละเอียด!BG26</f>
        <v>0</v>
      </c>
      <c r="V27" s="110">
        <f>รายละเอียด!BL26</f>
        <v>0</v>
      </c>
    </row>
    <row r="28" spans="1:22" x14ac:dyDescent="0.2">
      <c r="A28" s="1" t="str">
        <f>IF(วันทำงาน!A27&lt;&gt;"",วันทำงาน!A27,"")</f>
        <v/>
      </c>
      <c r="B28" s="1" t="str">
        <f>IF(วันทำงาน!B27&lt;&gt;"",วันทำงาน!B27,"")</f>
        <v/>
      </c>
      <c r="C28" s="1" t="str">
        <f>IF(วันทำงาน!C27&lt;&gt;"",วันทำงาน!C27,"")</f>
        <v/>
      </c>
      <c r="D28" s="3" t="str">
        <f>IF(วันทำงาน!D27&lt;&gt;"",วันทำงาน!D27,"")</f>
        <v/>
      </c>
      <c r="E28" s="105" t="str">
        <f>IF(วันทำงาน!E27&lt;&gt;"",วันทำงาน!E27,"")</f>
        <v/>
      </c>
      <c r="F28" s="1" t="str">
        <f>IF(วันทำงาน!F27&lt;&gt;"",วันทำงาน!F27,"")</f>
        <v/>
      </c>
      <c r="G28" s="10">
        <f t="shared" si="2"/>
        <v>0</v>
      </c>
      <c r="H28" s="10">
        <f t="shared" si="3"/>
        <v>0</v>
      </c>
      <c r="I28" s="10">
        <f t="shared" si="4"/>
        <v>0</v>
      </c>
      <c r="J28" s="17"/>
      <c r="K28" s="17"/>
      <c r="L28" s="17">
        <f>รายละเอียด!S27</f>
        <v>0</v>
      </c>
      <c r="M28" s="231">
        <f t="shared" si="0"/>
        <v>0</v>
      </c>
      <c r="O28" s="110">
        <f>รายละเอียด!AC27</f>
        <v>0</v>
      </c>
      <c r="P28" s="110">
        <f>รายละเอียด!AH27</f>
        <v>0</v>
      </c>
      <c r="Q28" s="110">
        <f>รายละเอียด!AM27</f>
        <v>0</v>
      </c>
      <c r="R28" s="110">
        <f>รายละเอียด!AR27</f>
        <v>0</v>
      </c>
      <c r="S28" s="110">
        <f>รายละเอียด!AW27</f>
        <v>0</v>
      </c>
      <c r="T28" s="110">
        <f>รายละเอียด!BB27</f>
        <v>0</v>
      </c>
      <c r="U28" s="110">
        <f>รายละเอียด!BG27</f>
        <v>0</v>
      </c>
      <c r="V28" s="110">
        <f>รายละเอียด!BL27</f>
        <v>0</v>
      </c>
    </row>
    <row r="29" spans="1:22" x14ac:dyDescent="0.2">
      <c r="A29" s="1" t="str">
        <f>IF(วันทำงาน!A28&lt;&gt;"",วันทำงาน!A28,"")</f>
        <v/>
      </c>
      <c r="B29" s="1" t="str">
        <f>IF(วันทำงาน!B28&lt;&gt;"",วันทำงาน!B28,"")</f>
        <v/>
      </c>
      <c r="C29" s="1" t="str">
        <f>IF(วันทำงาน!C28&lt;&gt;"",วันทำงาน!C28,"")</f>
        <v/>
      </c>
      <c r="D29" s="3" t="str">
        <f>IF(วันทำงาน!D28&lt;&gt;"",วันทำงาน!D28,"")</f>
        <v/>
      </c>
      <c r="E29" s="105" t="str">
        <f>IF(วันทำงาน!E28&lt;&gt;"",วันทำงาน!E28,"")</f>
        <v/>
      </c>
      <c r="F29" s="1" t="str">
        <f>IF(วันทำงาน!F28&lt;&gt;"",วันทำงาน!F28,"")</f>
        <v/>
      </c>
      <c r="G29" s="10">
        <f t="shared" si="2"/>
        <v>0</v>
      </c>
      <c r="H29" s="10">
        <f t="shared" si="3"/>
        <v>0</v>
      </c>
      <c r="I29" s="10">
        <f t="shared" si="4"/>
        <v>0</v>
      </c>
      <c r="J29" s="17"/>
      <c r="K29" s="17"/>
      <c r="L29" s="17">
        <f>รายละเอียด!S28</f>
        <v>0</v>
      </c>
      <c r="M29" s="231">
        <f t="shared" si="0"/>
        <v>0</v>
      </c>
      <c r="O29" s="110">
        <f>รายละเอียด!AC28</f>
        <v>0</v>
      </c>
      <c r="P29" s="110">
        <f>รายละเอียด!AH28</f>
        <v>0</v>
      </c>
      <c r="Q29" s="110">
        <f>รายละเอียด!AM28</f>
        <v>0</v>
      </c>
      <c r="R29" s="110">
        <f>รายละเอียด!AR28</f>
        <v>0</v>
      </c>
      <c r="S29" s="110">
        <f>รายละเอียด!AW28</f>
        <v>0</v>
      </c>
      <c r="T29" s="110">
        <f>รายละเอียด!BB28</f>
        <v>0</v>
      </c>
      <c r="U29" s="110">
        <f>รายละเอียด!BG28</f>
        <v>0</v>
      </c>
      <c r="V29" s="110">
        <f>รายละเอียด!BL28</f>
        <v>0</v>
      </c>
    </row>
    <row r="30" spans="1:22" x14ac:dyDescent="0.2">
      <c r="A30" s="1" t="str">
        <f>IF(วันทำงาน!A29&lt;&gt;"",วันทำงาน!A29,"")</f>
        <v/>
      </c>
      <c r="B30" s="1" t="str">
        <f>IF(วันทำงาน!B29&lt;&gt;"",วันทำงาน!B29,"")</f>
        <v/>
      </c>
      <c r="C30" s="1" t="str">
        <f>IF(วันทำงาน!C29&lt;&gt;"",วันทำงาน!C29,"")</f>
        <v/>
      </c>
      <c r="D30" s="3" t="str">
        <f>IF(วันทำงาน!D29&lt;&gt;"",วันทำงาน!D29,"")</f>
        <v/>
      </c>
      <c r="E30" s="105" t="str">
        <f>IF(วันทำงาน!E29&lt;&gt;"",วันทำงาน!E29,"")</f>
        <v/>
      </c>
      <c r="F30" s="1" t="str">
        <f>IF(วันทำงาน!F29&lt;&gt;"",วันทำงาน!F29,"")</f>
        <v/>
      </c>
      <c r="G30" s="10">
        <f t="shared" si="2"/>
        <v>0</v>
      </c>
      <c r="H30" s="10">
        <f t="shared" si="3"/>
        <v>0</v>
      </c>
      <c r="I30" s="10">
        <f t="shared" si="4"/>
        <v>0</v>
      </c>
      <c r="J30" s="17"/>
      <c r="K30" s="17"/>
      <c r="L30" s="17">
        <f>รายละเอียด!S29</f>
        <v>0</v>
      </c>
      <c r="M30" s="231">
        <f t="shared" si="0"/>
        <v>0</v>
      </c>
      <c r="O30" s="110">
        <f>รายละเอียด!AC29</f>
        <v>0</v>
      </c>
      <c r="P30" s="110">
        <f>รายละเอียด!AH29</f>
        <v>0</v>
      </c>
      <c r="Q30" s="110">
        <f>รายละเอียด!AM29</f>
        <v>0</v>
      </c>
      <c r="R30" s="110">
        <f>รายละเอียด!AR29</f>
        <v>0</v>
      </c>
      <c r="S30" s="110">
        <f>รายละเอียด!AW29</f>
        <v>0</v>
      </c>
      <c r="T30" s="110">
        <f>รายละเอียด!BB29</f>
        <v>0</v>
      </c>
      <c r="U30" s="110">
        <f>รายละเอียด!BG29</f>
        <v>0</v>
      </c>
      <c r="V30" s="110">
        <f>รายละเอียด!BL29</f>
        <v>0</v>
      </c>
    </row>
    <row r="31" spans="1:22" x14ac:dyDescent="0.2">
      <c r="A31" s="1" t="str">
        <f>IF(วันทำงาน!A30&lt;&gt;"",วันทำงาน!A30,"")</f>
        <v/>
      </c>
      <c r="B31" s="1" t="str">
        <f>IF(วันทำงาน!B30&lt;&gt;"",วันทำงาน!B30,"")</f>
        <v/>
      </c>
      <c r="C31" s="1" t="str">
        <f>IF(วันทำงาน!C30&lt;&gt;"",วันทำงาน!C30,"")</f>
        <v/>
      </c>
      <c r="D31" s="3" t="str">
        <f>IF(วันทำงาน!D30&lt;&gt;"",วันทำงาน!D30,"")</f>
        <v/>
      </c>
      <c r="E31" s="105" t="str">
        <f>IF(วันทำงาน!E30&lt;&gt;"",วันทำงาน!E30,"")</f>
        <v/>
      </c>
      <c r="F31" s="1" t="str">
        <f>IF(วันทำงาน!F30&lt;&gt;"",วันทำงาน!F30,"")</f>
        <v/>
      </c>
      <c r="G31" s="10">
        <f t="shared" si="2"/>
        <v>0</v>
      </c>
      <c r="H31" s="10">
        <f t="shared" si="3"/>
        <v>0</v>
      </c>
      <c r="I31" s="10">
        <f t="shared" si="4"/>
        <v>0</v>
      </c>
      <c r="J31" s="17"/>
      <c r="K31" s="17"/>
      <c r="L31" s="17">
        <f>รายละเอียด!S30</f>
        <v>0</v>
      </c>
      <c r="M31" s="231">
        <f t="shared" si="0"/>
        <v>0</v>
      </c>
      <c r="O31" s="110">
        <f>รายละเอียด!AC30</f>
        <v>0</v>
      </c>
      <c r="P31" s="110">
        <f>รายละเอียด!AH30</f>
        <v>0</v>
      </c>
      <c r="Q31" s="110">
        <f>รายละเอียด!AM30</f>
        <v>0</v>
      </c>
      <c r="R31" s="110">
        <f>รายละเอียด!AR30</f>
        <v>0</v>
      </c>
      <c r="S31" s="110">
        <f>รายละเอียด!AW30</f>
        <v>0</v>
      </c>
      <c r="T31" s="110">
        <f>รายละเอียด!BB30</f>
        <v>0</v>
      </c>
      <c r="U31" s="110">
        <f>รายละเอียด!BG30</f>
        <v>0</v>
      </c>
      <c r="V31" s="110">
        <f>รายละเอียด!BL30</f>
        <v>0</v>
      </c>
    </row>
    <row r="32" spans="1:22" x14ac:dyDescent="0.2">
      <c r="A32" s="1" t="str">
        <f>IF(วันทำงาน!A31&lt;&gt;"",วันทำงาน!A31,"")</f>
        <v/>
      </c>
      <c r="B32" s="1" t="str">
        <f>IF(วันทำงาน!B31&lt;&gt;"",วันทำงาน!B31,"")</f>
        <v/>
      </c>
      <c r="C32" s="1" t="str">
        <f>IF(วันทำงาน!C31&lt;&gt;"",วันทำงาน!C31,"")</f>
        <v/>
      </c>
      <c r="D32" s="3" t="str">
        <f>IF(วันทำงาน!D31&lt;&gt;"",วันทำงาน!D31,"")</f>
        <v/>
      </c>
      <c r="E32" s="105" t="str">
        <f>IF(วันทำงาน!E31&lt;&gt;"",วันทำงาน!E31,"")</f>
        <v/>
      </c>
      <c r="F32" s="1" t="str">
        <f>IF(วันทำงาน!F31&lt;&gt;"",วันทำงาน!F31,"")</f>
        <v/>
      </c>
      <c r="G32" s="10">
        <f t="shared" si="2"/>
        <v>0</v>
      </c>
      <c r="H32" s="10">
        <f t="shared" si="3"/>
        <v>0</v>
      </c>
      <c r="I32" s="10">
        <f t="shared" si="4"/>
        <v>0</v>
      </c>
      <c r="J32" s="17"/>
      <c r="K32" s="17"/>
      <c r="L32" s="17">
        <f>รายละเอียด!S31</f>
        <v>0</v>
      </c>
      <c r="M32" s="231">
        <f t="shared" si="0"/>
        <v>0</v>
      </c>
      <c r="O32" s="110">
        <f>รายละเอียด!AC31</f>
        <v>0</v>
      </c>
      <c r="P32" s="110">
        <f>รายละเอียด!AH31</f>
        <v>0</v>
      </c>
      <c r="Q32" s="110">
        <f>รายละเอียด!AM31</f>
        <v>0</v>
      </c>
      <c r="R32" s="110">
        <f>รายละเอียด!AR31</f>
        <v>0</v>
      </c>
      <c r="S32" s="110">
        <f>รายละเอียด!AW31</f>
        <v>0</v>
      </c>
      <c r="T32" s="110">
        <f>รายละเอียด!BB31</f>
        <v>0</v>
      </c>
      <c r="U32" s="110">
        <f>รายละเอียด!BG31</f>
        <v>0</v>
      </c>
      <c r="V32" s="110">
        <f>รายละเอียด!BL31</f>
        <v>0</v>
      </c>
    </row>
    <row r="33" spans="1:22" x14ac:dyDescent="0.2">
      <c r="A33" s="1" t="str">
        <f>IF(วันทำงาน!A32&lt;&gt;"",วันทำงาน!A32,"")</f>
        <v/>
      </c>
      <c r="B33" s="1" t="str">
        <f>IF(วันทำงาน!B32&lt;&gt;"",วันทำงาน!B32,"")</f>
        <v/>
      </c>
      <c r="C33" s="1" t="str">
        <f>IF(วันทำงาน!C32&lt;&gt;"",วันทำงาน!C32,"")</f>
        <v/>
      </c>
      <c r="D33" s="3" t="str">
        <f>IF(วันทำงาน!D32&lt;&gt;"",วันทำงาน!D32,"")</f>
        <v/>
      </c>
      <c r="E33" s="105" t="str">
        <f>IF(วันทำงาน!E32&lt;&gt;"",วันทำงาน!E32,"")</f>
        <v/>
      </c>
      <c r="F33" s="1" t="str">
        <f>IF(วันทำงาน!F32&lt;&gt;"",วันทำงาน!F32,"")</f>
        <v/>
      </c>
      <c r="G33" s="10">
        <f t="shared" si="2"/>
        <v>0</v>
      </c>
      <c r="H33" s="10">
        <f t="shared" si="3"/>
        <v>0</v>
      </c>
      <c r="I33" s="10">
        <f t="shared" si="4"/>
        <v>0</v>
      </c>
      <c r="J33" s="17"/>
      <c r="K33" s="17"/>
      <c r="L33" s="17">
        <f>รายละเอียด!S32</f>
        <v>0</v>
      </c>
      <c r="M33" s="231">
        <f t="shared" si="0"/>
        <v>0</v>
      </c>
      <c r="O33" s="110">
        <f>รายละเอียด!AC32</f>
        <v>0</v>
      </c>
      <c r="P33" s="110">
        <f>รายละเอียด!AH32</f>
        <v>0</v>
      </c>
      <c r="Q33" s="110">
        <f>รายละเอียด!AM32</f>
        <v>0</v>
      </c>
      <c r="R33" s="110">
        <f>รายละเอียด!AR32</f>
        <v>0</v>
      </c>
      <c r="S33" s="110">
        <f>รายละเอียด!AW32</f>
        <v>0</v>
      </c>
      <c r="T33" s="110">
        <f>รายละเอียด!BB32</f>
        <v>0</v>
      </c>
      <c r="U33" s="110">
        <f>รายละเอียด!BG32</f>
        <v>0</v>
      </c>
      <c r="V33" s="110">
        <f>รายละเอียด!BL32</f>
        <v>0</v>
      </c>
    </row>
    <row r="34" spans="1:22" x14ac:dyDescent="0.2">
      <c r="A34" s="1" t="str">
        <f>IF(วันทำงาน!A33&lt;&gt;"",วันทำงาน!A33,"")</f>
        <v/>
      </c>
      <c r="B34" s="1" t="str">
        <f>IF(วันทำงาน!B33&lt;&gt;"",วันทำงาน!B33,"")</f>
        <v/>
      </c>
      <c r="C34" s="1" t="str">
        <f>IF(วันทำงาน!C33&lt;&gt;"",วันทำงาน!C33,"")</f>
        <v/>
      </c>
      <c r="D34" s="3" t="str">
        <f>IF(วันทำงาน!D33&lt;&gt;"",วันทำงาน!D33,"")</f>
        <v/>
      </c>
      <c r="E34" s="105" t="str">
        <f>IF(วันทำงาน!E33&lt;&gt;"",วันทำงาน!E33,"")</f>
        <v/>
      </c>
      <c r="F34" s="1" t="str">
        <f>IF(วันทำงาน!F33&lt;&gt;"",วันทำงาน!F33,"")</f>
        <v/>
      </c>
      <c r="G34" s="10">
        <f t="shared" si="2"/>
        <v>0</v>
      </c>
      <c r="H34" s="10">
        <f t="shared" si="3"/>
        <v>0</v>
      </c>
      <c r="I34" s="10">
        <f t="shared" si="4"/>
        <v>0</v>
      </c>
      <c r="J34" s="17"/>
      <c r="K34" s="17"/>
      <c r="L34" s="17">
        <f>รายละเอียด!S33</f>
        <v>0</v>
      </c>
      <c r="M34" s="231">
        <f t="shared" si="0"/>
        <v>0</v>
      </c>
      <c r="O34" s="110">
        <f>รายละเอียด!AC33</f>
        <v>0</v>
      </c>
      <c r="P34" s="110">
        <f>รายละเอียด!AH33</f>
        <v>0</v>
      </c>
      <c r="Q34" s="110">
        <f>รายละเอียด!AM33</f>
        <v>0</v>
      </c>
      <c r="R34" s="110">
        <f>รายละเอียด!AR33</f>
        <v>0</v>
      </c>
      <c r="S34" s="110">
        <f>รายละเอียด!AW33</f>
        <v>0</v>
      </c>
      <c r="T34" s="110">
        <f>รายละเอียด!BB33</f>
        <v>0</v>
      </c>
      <c r="U34" s="110">
        <f>รายละเอียด!BG33</f>
        <v>0</v>
      </c>
      <c r="V34" s="110">
        <f>รายละเอียด!BL33</f>
        <v>0</v>
      </c>
    </row>
    <row r="35" spans="1:22" x14ac:dyDescent="0.2">
      <c r="A35" s="1" t="str">
        <f>IF(วันทำงาน!A34&lt;&gt;"",วันทำงาน!A34,"")</f>
        <v/>
      </c>
      <c r="B35" s="1" t="str">
        <f>IF(วันทำงาน!B34&lt;&gt;"",วันทำงาน!B34,"")</f>
        <v/>
      </c>
      <c r="C35" s="1" t="str">
        <f>IF(วันทำงาน!C34&lt;&gt;"",วันทำงาน!C34,"")</f>
        <v/>
      </c>
      <c r="D35" s="3" t="str">
        <f>IF(วันทำงาน!D34&lt;&gt;"",วันทำงาน!D34,"")</f>
        <v/>
      </c>
      <c r="E35" s="105" t="str">
        <f>IF(วันทำงาน!E34&lt;&gt;"",วันทำงาน!E34,"")</f>
        <v/>
      </c>
      <c r="F35" s="1" t="str">
        <f>IF(วันทำงาน!F34&lt;&gt;"",วันทำงาน!F34,"")</f>
        <v/>
      </c>
      <c r="G35" s="10">
        <f t="shared" si="2"/>
        <v>0</v>
      </c>
      <c r="H35" s="10">
        <f t="shared" si="3"/>
        <v>0</v>
      </c>
      <c r="I35" s="10">
        <f t="shared" si="4"/>
        <v>0</v>
      </c>
      <c r="J35" s="17"/>
      <c r="K35" s="17"/>
      <c r="L35" s="17">
        <f>รายละเอียด!S34</f>
        <v>0</v>
      </c>
      <c r="M35" s="231">
        <f t="shared" si="0"/>
        <v>0</v>
      </c>
      <c r="O35" s="110">
        <f>รายละเอียด!AC34</f>
        <v>0</v>
      </c>
      <c r="P35" s="110">
        <f>รายละเอียด!AH34</f>
        <v>0</v>
      </c>
      <c r="Q35" s="110">
        <f>รายละเอียด!AM34</f>
        <v>0</v>
      </c>
      <c r="R35" s="110">
        <f>รายละเอียด!AR34</f>
        <v>0</v>
      </c>
      <c r="S35" s="110">
        <f>รายละเอียด!AW34</f>
        <v>0</v>
      </c>
      <c r="T35" s="110">
        <f>รายละเอียด!BB34</f>
        <v>0</v>
      </c>
      <c r="U35" s="110">
        <f>รายละเอียด!BG34</f>
        <v>0</v>
      </c>
      <c r="V35" s="110">
        <f>รายละเอียด!BL34</f>
        <v>0</v>
      </c>
    </row>
    <row r="36" spans="1:22" x14ac:dyDescent="0.2">
      <c r="A36" s="1" t="str">
        <f>IF(วันทำงาน!A35&lt;&gt;"",วันทำงาน!A35,"")</f>
        <v/>
      </c>
      <c r="B36" s="1" t="str">
        <f>IF(วันทำงาน!B35&lt;&gt;"",วันทำงาน!B35,"")</f>
        <v/>
      </c>
      <c r="C36" s="1" t="str">
        <f>IF(วันทำงาน!C35&lt;&gt;"",วันทำงาน!C35,"")</f>
        <v/>
      </c>
      <c r="D36" s="3" t="str">
        <f>IF(วันทำงาน!D35&lt;&gt;"",วันทำงาน!D35,"")</f>
        <v/>
      </c>
      <c r="E36" s="105" t="str">
        <f>IF(วันทำงาน!E35&lt;&gt;"",วันทำงาน!E35,"")</f>
        <v/>
      </c>
      <c r="F36" s="1" t="str">
        <f>IF(วันทำงาน!F35&lt;&gt;"",วันทำงาน!F35,"")</f>
        <v/>
      </c>
      <c r="G36" s="10">
        <f t="shared" si="2"/>
        <v>0</v>
      </c>
      <c r="H36" s="10">
        <f t="shared" si="3"/>
        <v>0</v>
      </c>
      <c r="I36" s="10">
        <f t="shared" si="4"/>
        <v>0</v>
      </c>
      <c r="J36" s="17"/>
      <c r="K36" s="17"/>
      <c r="L36" s="17">
        <f>รายละเอียด!S35</f>
        <v>0</v>
      </c>
      <c r="M36" s="231">
        <f t="shared" si="0"/>
        <v>0</v>
      </c>
      <c r="O36" s="110">
        <f>รายละเอียด!AC35</f>
        <v>0</v>
      </c>
      <c r="P36" s="110">
        <f>รายละเอียด!AH35</f>
        <v>0</v>
      </c>
      <c r="Q36" s="110">
        <f>รายละเอียด!AM35</f>
        <v>0</v>
      </c>
      <c r="R36" s="110">
        <f>รายละเอียด!AR35</f>
        <v>0</v>
      </c>
      <c r="S36" s="110">
        <f>รายละเอียด!AW35</f>
        <v>0</v>
      </c>
      <c r="T36" s="110">
        <f>รายละเอียด!BB35</f>
        <v>0</v>
      </c>
      <c r="U36" s="110">
        <f>รายละเอียด!BG35</f>
        <v>0</v>
      </c>
      <c r="V36" s="110">
        <f>รายละเอียด!BL35</f>
        <v>0</v>
      </c>
    </row>
    <row r="37" spans="1:22" x14ac:dyDescent="0.2">
      <c r="A37" s="1" t="str">
        <f>IF(วันทำงาน!A36&lt;&gt;"",วันทำงาน!A36,"")</f>
        <v/>
      </c>
      <c r="B37" s="1" t="str">
        <f>IF(วันทำงาน!B36&lt;&gt;"",วันทำงาน!B36,"")</f>
        <v/>
      </c>
      <c r="C37" s="1" t="str">
        <f>IF(วันทำงาน!C36&lt;&gt;"",วันทำงาน!C36,"")</f>
        <v/>
      </c>
      <c r="D37" s="3" t="str">
        <f>IF(วันทำงาน!D36&lt;&gt;"",วันทำงาน!D36,"")</f>
        <v/>
      </c>
      <c r="E37" s="105" t="str">
        <f>IF(วันทำงาน!E36&lt;&gt;"",วันทำงาน!E36,"")</f>
        <v/>
      </c>
      <c r="F37" s="1" t="str">
        <f>IF(วันทำงาน!F36&lt;&gt;"",วันทำงาน!F36,"")</f>
        <v/>
      </c>
      <c r="G37" s="10">
        <f t="shared" si="2"/>
        <v>0</v>
      </c>
      <c r="H37" s="10">
        <f t="shared" si="3"/>
        <v>0</v>
      </c>
      <c r="I37" s="10">
        <f t="shared" si="4"/>
        <v>0</v>
      </c>
      <c r="J37" s="17"/>
      <c r="K37" s="17"/>
      <c r="L37" s="17">
        <f>รายละเอียด!S36</f>
        <v>0</v>
      </c>
      <c r="M37" s="231">
        <f t="shared" si="0"/>
        <v>0</v>
      </c>
      <c r="O37" s="110">
        <f>รายละเอียด!AC36</f>
        <v>0</v>
      </c>
      <c r="P37" s="110">
        <f>รายละเอียด!AH36</f>
        <v>0</v>
      </c>
      <c r="Q37" s="110">
        <f>รายละเอียด!AM36</f>
        <v>0</v>
      </c>
      <c r="R37" s="110">
        <f>รายละเอียด!AR36</f>
        <v>0</v>
      </c>
      <c r="S37" s="110">
        <f>รายละเอียด!AW36</f>
        <v>0</v>
      </c>
      <c r="T37" s="110">
        <f>รายละเอียด!BB36</f>
        <v>0</v>
      </c>
      <c r="U37" s="110">
        <f>รายละเอียด!BG36</f>
        <v>0</v>
      </c>
      <c r="V37" s="110">
        <f>รายละเอียด!BL36</f>
        <v>0</v>
      </c>
    </row>
    <row r="38" spans="1:22" x14ac:dyDescent="0.2">
      <c r="A38" s="1" t="str">
        <f>IF(วันทำงาน!A37&lt;&gt;"",วันทำงาน!A37,"")</f>
        <v/>
      </c>
      <c r="B38" s="1" t="str">
        <f>IF(วันทำงาน!B37&lt;&gt;"",วันทำงาน!B37,"")</f>
        <v/>
      </c>
      <c r="C38" s="1" t="str">
        <f>IF(วันทำงาน!C37&lt;&gt;"",วันทำงาน!C37,"")</f>
        <v/>
      </c>
      <c r="D38" s="3" t="str">
        <f>IF(วันทำงาน!D37&lt;&gt;"",วันทำงาน!D37,"")</f>
        <v/>
      </c>
      <c r="E38" s="105" t="str">
        <f>IF(วันทำงาน!E37&lt;&gt;"",วันทำงาน!E37,"")</f>
        <v/>
      </c>
      <c r="F38" s="1" t="str">
        <f>IF(วันทำงาน!F37&lt;&gt;"",วันทำงาน!F37,"")</f>
        <v/>
      </c>
      <c r="G38" s="10">
        <f t="shared" si="2"/>
        <v>0</v>
      </c>
      <c r="H38" s="10">
        <f t="shared" si="3"/>
        <v>0</v>
      </c>
      <c r="I38" s="10">
        <f t="shared" si="4"/>
        <v>0</v>
      </c>
      <c r="J38" s="17"/>
      <c r="K38" s="17"/>
      <c r="L38" s="17">
        <f>รายละเอียด!S37</f>
        <v>0</v>
      </c>
      <c r="M38" s="231">
        <f t="shared" si="0"/>
        <v>0</v>
      </c>
      <c r="O38" s="110">
        <f>รายละเอียด!AC37</f>
        <v>0</v>
      </c>
      <c r="P38" s="110">
        <f>รายละเอียด!AH37</f>
        <v>0</v>
      </c>
      <c r="Q38" s="110">
        <f>รายละเอียด!AM37</f>
        <v>0</v>
      </c>
      <c r="R38" s="110">
        <f>รายละเอียด!AR37</f>
        <v>0</v>
      </c>
      <c r="S38" s="110">
        <f>รายละเอียด!AW37</f>
        <v>0</v>
      </c>
      <c r="T38" s="110">
        <f>รายละเอียด!BB37</f>
        <v>0</v>
      </c>
      <c r="U38" s="110">
        <f>รายละเอียด!BG37</f>
        <v>0</v>
      </c>
      <c r="V38" s="110">
        <f>รายละเอียด!BL37</f>
        <v>0</v>
      </c>
    </row>
    <row r="39" spans="1:22" x14ac:dyDescent="0.2">
      <c r="A39" s="1" t="str">
        <f>IF(วันทำงาน!A38&lt;&gt;"",วันทำงาน!A38,"")</f>
        <v/>
      </c>
      <c r="B39" s="1" t="str">
        <f>IF(วันทำงาน!B38&lt;&gt;"",วันทำงาน!B38,"")</f>
        <v/>
      </c>
      <c r="C39" s="1" t="str">
        <f>IF(วันทำงาน!C38&lt;&gt;"",วันทำงาน!C38,"")</f>
        <v/>
      </c>
      <c r="D39" s="3" t="str">
        <f>IF(วันทำงาน!D38&lt;&gt;"",วันทำงาน!D38,"")</f>
        <v/>
      </c>
      <c r="E39" s="105" t="str">
        <f>IF(วันทำงาน!E38&lt;&gt;"",วันทำงาน!E38,"")</f>
        <v/>
      </c>
      <c r="F39" s="1" t="str">
        <f>IF(วันทำงาน!F38&lt;&gt;"",วันทำงาน!F38,"")</f>
        <v/>
      </c>
      <c r="G39" s="10">
        <f t="shared" si="2"/>
        <v>0</v>
      </c>
      <c r="H39" s="10">
        <f t="shared" si="3"/>
        <v>0</v>
      </c>
      <c r="I39" s="10">
        <f t="shared" si="4"/>
        <v>0</v>
      </c>
      <c r="J39" s="17"/>
      <c r="K39" s="17"/>
      <c r="L39" s="17">
        <f>รายละเอียด!S38</f>
        <v>0</v>
      </c>
      <c r="M39" s="231">
        <f t="shared" ref="M39:M63" si="5">SUM(G39:L39)</f>
        <v>0</v>
      </c>
      <c r="O39" s="110">
        <f>รายละเอียด!AC38</f>
        <v>0</v>
      </c>
      <c r="P39" s="110">
        <f>รายละเอียด!AH38</f>
        <v>0</v>
      </c>
      <c r="Q39" s="110">
        <f>รายละเอียด!AM38</f>
        <v>0</v>
      </c>
      <c r="R39" s="110">
        <f>รายละเอียด!AR38</f>
        <v>0</v>
      </c>
      <c r="S39" s="110">
        <f>รายละเอียด!AW38</f>
        <v>0</v>
      </c>
      <c r="T39" s="110">
        <f>รายละเอียด!BB38</f>
        <v>0</v>
      </c>
      <c r="U39" s="110">
        <f>รายละเอียด!BG38</f>
        <v>0</v>
      </c>
      <c r="V39" s="110">
        <f>รายละเอียด!BL38</f>
        <v>0</v>
      </c>
    </row>
    <row r="40" spans="1:22" x14ac:dyDescent="0.2">
      <c r="A40" s="1" t="str">
        <f>IF(วันทำงาน!A39&lt;&gt;"",วันทำงาน!A39,"")</f>
        <v/>
      </c>
      <c r="B40" s="1" t="str">
        <f>IF(วันทำงาน!B39&lt;&gt;"",วันทำงาน!B39,"")</f>
        <v/>
      </c>
      <c r="C40" s="1" t="str">
        <f>IF(วันทำงาน!C39&lt;&gt;"",วันทำงาน!C39,"")</f>
        <v/>
      </c>
      <c r="D40" s="3" t="str">
        <f>IF(วันทำงาน!D39&lt;&gt;"",วันทำงาน!D39,"")</f>
        <v/>
      </c>
      <c r="E40" s="105" t="str">
        <f>IF(วันทำงาน!E39&lt;&gt;"",วันทำงาน!E39,"")</f>
        <v/>
      </c>
      <c r="F40" s="1" t="str">
        <f>IF(วันทำงาน!F39&lt;&gt;"",วันทำงาน!F39,"")</f>
        <v/>
      </c>
      <c r="G40" s="10">
        <f t="shared" si="2"/>
        <v>0</v>
      </c>
      <c r="H40" s="10">
        <f t="shared" si="3"/>
        <v>0</v>
      </c>
      <c r="I40" s="10">
        <f t="shared" si="4"/>
        <v>0</v>
      </c>
      <c r="J40" s="17"/>
      <c r="K40" s="17"/>
      <c r="L40" s="17">
        <f>รายละเอียด!S39</f>
        <v>0</v>
      </c>
      <c r="M40" s="231">
        <f t="shared" si="5"/>
        <v>0</v>
      </c>
      <c r="O40" s="110">
        <f>รายละเอียด!AC39</f>
        <v>0</v>
      </c>
      <c r="P40" s="110">
        <f>รายละเอียด!AH39</f>
        <v>0</v>
      </c>
      <c r="Q40" s="110">
        <f>รายละเอียด!AM39</f>
        <v>0</v>
      </c>
      <c r="R40" s="110">
        <f>รายละเอียด!AR39</f>
        <v>0</v>
      </c>
      <c r="S40" s="110">
        <f>รายละเอียด!AW39</f>
        <v>0</v>
      </c>
      <c r="T40" s="110">
        <f>รายละเอียด!BB39</f>
        <v>0</v>
      </c>
      <c r="U40" s="110">
        <f>รายละเอียด!BG39</f>
        <v>0</v>
      </c>
      <c r="V40" s="110">
        <f>รายละเอียด!BL39</f>
        <v>0</v>
      </c>
    </row>
    <row r="41" spans="1:22" x14ac:dyDescent="0.2">
      <c r="A41" s="1" t="str">
        <f>IF(วันทำงาน!A40&lt;&gt;"",วันทำงาน!A40,"")</f>
        <v/>
      </c>
      <c r="B41" s="1" t="str">
        <f>IF(วันทำงาน!B40&lt;&gt;"",วันทำงาน!B40,"")</f>
        <v/>
      </c>
      <c r="C41" s="1" t="str">
        <f>IF(วันทำงาน!C40&lt;&gt;"",วันทำงาน!C40,"")</f>
        <v/>
      </c>
      <c r="D41" s="3" t="str">
        <f>IF(วันทำงาน!D40&lt;&gt;"",วันทำงาน!D40,"")</f>
        <v/>
      </c>
      <c r="E41" s="105" t="str">
        <f>IF(วันทำงาน!E40&lt;&gt;"",วันทำงาน!E40,"")</f>
        <v/>
      </c>
      <c r="F41" s="1" t="str">
        <f>IF(วันทำงาน!F40&lt;&gt;"",วันทำงาน!F40,"")</f>
        <v/>
      </c>
      <c r="G41" s="10">
        <f t="shared" si="2"/>
        <v>0</v>
      </c>
      <c r="H41" s="10">
        <f t="shared" si="3"/>
        <v>0</v>
      </c>
      <c r="I41" s="10">
        <f t="shared" si="4"/>
        <v>0</v>
      </c>
      <c r="J41" s="17"/>
      <c r="K41" s="17"/>
      <c r="L41" s="17">
        <f>รายละเอียด!S40</f>
        <v>0</v>
      </c>
      <c r="M41" s="231">
        <f t="shared" si="5"/>
        <v>0</v>
      </c>
      <c r="O41" s="110">
        <f>รายละเอียด!AC40</f>
        <v>0</v>
      </c>
      <c r="P41" s="110">
        <f>รายละเอียด!AH40</f>
        <v>0</v>
      </c>
      <c r="Q41" s="110">
        <f>รายละเอียด!AM40</f>
        <v>0</v>
      </c>
      <c r="R41" s="110">
        <f>รายละเอียด!AR40</f>
        <v>0</v>
      </c>
      <c r="S41" s="110">
        <f>รายละเอียด!AW40</f>
        <v>0</v>
      </c>
      <c r="T41" s="110">
        <f>รายละเอียด!BB40</f>
        <v>0</v>
      </c>
      <c r="U41" s="110">
        <f>รายละเอียด!BG40</f>
        <v>0</v>
      </c>
      <c r="V41" s="110">
        <f>รายละเอียด!BL40</f>
        <v>0</v>
      </c>
    </row>
    <row r="42" spans="1:22" x14ac:dyDescent="0.2">
      <c r="A42" s="1" t="str">
        <f>IF(วันทำงาน!A41&lt;&gt;"",วันทำงาน!A41,"")</f>
        <v/>
      </c>
      <c r="B42" s="1" t="str">
        <f>IF(วันทำงาน!B41&lt;&gt;"",วันทำงาน!B41,"")</f>
        <v/>
      </c>
      <c r="C42" s="1" t="str">
        <f>IF(วันทำงาน!C41&lt;&gt;"",วันทำงาน!C41,"")</f>
        <v/>
      </c>
      <c r="D42" s="3" t="str">
        <f>IF(วันทำงาน!D41&lt;&gt;"",วันทำงาน!D41,"")</f>
        <v/>
      </c>
      <c r="E42" s="105" t="str">
        <f>IF(วันทำงาน!E41&lt;&gt;"",วันทำงาน!E41,"")</f>
        <v/>
      </c>
      <c r="F42" s="1" t="str">
        <f>IF(วันทำงาน!F41&lt;&gt;"",วันทำงาน!F41,"")</f>
        <v/>
      </c>
      <c r="G42" s="10">
        <f t="shared" si="2"/>
        <v>0</v>
      </c>
      <c r="H42" s="10">
        <f t="shared" si="3"/>
        <v>0</v>
      </c>
      <c r="I42" s="10">
        <f t="shared" si="4"/>
        <v>0</v>
      </c>
      <c r="J42" s="17"/>
      <c r="K42" s="17"/>
      <c r="L42" s="17">
        <f>รายละเอียด!S41</f>
        <v>0</v>
      </c>
      <c r="M42" s="231">
        <f t="shared" si="5"/>
        <v>0</v>
      </c>
      <c r="O42" s="110">
        <f>รายละเอียด!AC41</f>
        <v>0</v>
      </c>
      <c r="P42" s="110">
        <f>รายละเอียด!AH41</f>
        <v>0</v>
      </c>
      <c r="Q42" s="110">
        <f>รายละเอียด!AM41</f>
        <v>0</v>
      </c>
      <c r="R42" s="110">
        <f>รายละเอียด!AR41</f>
        <v>0</v>
      </c>
      <c r="S42" s="110">
        <f>รายละเอียด!AW41</f>
        <v>0</v>
      </c>
      <c r="T42" s="110">
        <f>รายละเอียด!BB41</f>
        <v>0</v>
      </c>
      <c r="U42" s="110">
        <f>รายละเอียด!BG41</f>
        <v>0</v>
      </c>
      <c r="V42" s="110">
        <f>รายละเอียด!BL41</f>
        <v>0</v>
      </c>
    </row>
    <row r="43" spans="1:22" x14ac:dyDescent="0.2">
      <c r="A43" s="1" t="str">
        <f>IF(วันทำงาน!A42&lt;&gt;"",วันทำงาน!A42,"")</f>
        <v/>
      </c>
      <c r="B43" s="1" t="str">
        <f>IF(วันทำงาน!B42&lt;&gt;"",วันทำงาน!B42,"")</f>
        <v/>
      </c>
      <c r="C43" s="1" t="str">
        <f>IF(วันทำงาน!C42&lt;&gt;"",วันทำงาน!C42,"")</f>
        <v/>
      </c>
      <c r="D43" s="3" t="str">
        <f>IF(วันทำงาน!D42&lt;&gt;"",วันทำงาน!D42,"")</f>
        <v/>
      </c>
      <c r="E43" s="105" t="str">
        <f>IF(วันทำงาน!E42&lt;&gt;"",วันทำงาน!E42,"")</f>
        <v/>
      </c>
      <c r="F43" s="1" t="str">
        <f>IF(วันทำงาน!F42&lt;&gt;"",วันทำงาน!F42,"")</f>
        <v/>
      </c>
      <c r="G43" s="10">
        <f t="shared" si="2"/>
        <v>0</v>
      </c>
      <c r="H43" s="10">
        <f t="shared" si="3"/>
        <v>0</v>
      </c>
      <c r="I43" s="10">
        <f t="shared" si="4"/>
        <v>0</v>
      </c>
      <c r="J43" s="17"/>
      <c r="K43" s="17"/>
      <c r="L43" s="17">
        <f>รายละเอียด!S42</f>
        <v>0</v>
      </c>
      <c r="M43" s="231">
        <f t="shared" si="5"/>
        <v>0</v>
      </c>
      <c r="O43" s="110">
        <f>รายละเอียด!AC42</f>
        <v>0</v>
      </c>
      <c r="P43" s="110">
        <f>รายละเอียด!AH42</f>
        <v>0</v>
      </c>
      <c r="Q43" s="110">
        <f>รายละเอียด!AM42</f>
        <v>0</v>
      </c>
      <c r="R43" s="110">
        <f>รายละเอียด!AR42</f>
        <v>0</v>
      </c>
      <c r="S43" s="110">
        <f>รายละเอียด!AW42</f>
        <v>0</v>
      </c>
      <c r="T43" s="110">
        <f>รายละเอียด!BB42</f>
        <v>0</v>
      </c>
      <c r="U43" s="110">
        <f>รายละเอียด!BG42</f>
        <v>0</v>
      </c>
      <c r="V43" s="110">
        <f>รายละเอียด!BL42</f>
        <v>0</v>
      </c>
    </row>
    <row r="44" spans="1:22" x14ac:dyDescent="0.2">
      <c r="A44" s="1" t="str">
        <f>IF(วันทำงาน!A43&lt;&gt;"",วันทำงาน!A43,"")</f>
        <v/>
      </c>
      <c r="B44" s="1" t="str">
        <f>IF(วันทำงาน!B43&lt;&gt;"",วันทำงาน!B43,"")</f>
        <v/>
      </c>
      <c r="C44" s="1" t="str">
        <f>IF(วันทำงาน!C43&lt;&gt;"",วันทำงาน!C43,"")</f>
        <v/>
      </c>
      <c r="D44" s="3" t="str">
        <f>IF(วันทำงาน!D43&lt;&gt;"",วันทำงาน!D43,"")</f>
        <v/>
      </c>
      <c r="E44" s="105" t="str">
        <f>IF(วันทำงาน!E43&lt;&gt;"",วันทำงาน!E43,"")</f>
        <v/>
      </c>
      <c r="F44" s="1" t="str">
        <f>IF(วันทำงาน!F43&lt;&gt;"",วันทำงาน!F43,"")</f>
        <v/>
      </c>
      <c r="G44" s="10">
        <f t="shared" si="2"/>
        <v>0</v>
      </c>
      <c r="H44" s="10">
        <f t="shared" si="3"/>
        <v>0</v>
      </c>
      <c r="I44" s="10">
        <f t="shared" si="4"/>
        <v>0</v>
      </c>
      <c r="J44" s="17"/>
      <c r="K44" s="17"/>
      <c r="L44" s="17">
        <f>รายละเอียด!S43</f>
        <v>0</v>
      </c>
      <c r="M44" s="231">
        <f t="shared" si="5"/>
        <v>0</v>
      </c>
      <c r="O44" s="110">
        <f>รายละเอียด!AC43</f>
        <v>0</v>
      </c>
      <c r="P44" s="110">
        <f>รายละเอียด!AH43</f>
        <v>0</v>
      </c>
      <c r="Q44" s="110">
        <f>รายละเอียด!AM43</f>
        <v>0</v>
      </c>
      <c r="R44" s="110">
        <f>รายละเอียด!AR43</f>
        <v>0</v>
      </c>
      <c r="S44" s="110">
        <f>รายละเอียด!AW43</f>
        <v>0</v>
      </c>
      <c r="T44" s="110">
        <f>รายละเอียด!BB43</f>
        <v>0</v>
      </c>
      <c r="U44" s="110">
        <f>รายละเอียด!BG43</f>
        <v>0</v>
      </c>
      <c r="V44" s="110">
        <f>รายละเอียด!BL43</f>
        <v>0</v>
      </c>
    </row>
    <row r="45" spans="1:22" x14ac:dyDescent="0.2">
      <c r="A45" s="1" t="str">
        <f>IF(วันทำงาน!A44&lt;&gt;"",วันทำงาน!A44,"")</f>
        <v/>
      </c>
      <c r="B45" s="1" t="str">
        <f>IF(วันทำงาน!B44&lt;&gt;"",วันทำงาน!B44,"")</f>
        <v/>
      </c>
      <c r="C45" s="1" t="str">
        <f>IF(วันทำงาน!C44&lt;&gt;"",วันทำงาน!C44,"")</f>
        <v/>
      </c>
      <c r="D45" s="3" t="str">
        <f>IF(วันทำงาน!D44&lt;&gt;"",วันทำงาน!D44,"")</f>
        <v/>
      </c>
      <c r="E45" s="105" t="str">
        <f>IF(วันทำงาน!E44&lt;&gt;"",วันทำงาน!E44,"")</f>
        <v/>
      </c>
      <c r="F45" s="1" t="str">
        <f>IF(วันทำงาน!F44&lt;&gt;"",วันทำงาน!F44,"")</f>
        <v/>
      </c>
      <c r="G45" s="10">
        <f t="shared" si="2"/>
        <v>0</v>
      </c>
      <c r="H45" s="10">
        <f t="shared" si="3"/>
        <v>0</v>
      </c>
      <c r="I45" s="10">
        <f t="shared" si="4"/>
        <v>0</v>
      </c>
      <c r="J45" s="17"/>
      <c r="K45" s="17"/>
      <c r="L45" s="17">
        <f>รายละเอียด!S44</f>
        <v>0</v>
      </c>
      <c r="M45" s="231">
        <f t="shared" si="5"/>
        <v>0</v>
      </c>
      <c r="O45" s="110">
        <f>รายละเอียด!AC44</f>
        <v>0</v>
      </c>
      <c r="P45" s="110">
        <f>รายละเอียด!AH44</f>
        <v>0</v>
      </c>
      <c r="Q45" s="110">
        <f>รายละเอียด!AM44</f>
        <v>0</v>
      </c>
      <c r="R45" s="110">
        <f>รายละเอียด!AR44</f>
        <v>0</v>
      </c>
      <c r="S45" s="110">
        <f>รายละเอียด!AW44</f>
        <v>0</v>
      </c>
      <c r="T45" s="110">
        <f>รายละเอียด!BB44</f>
        <v>0</v>
      </c>
      <c r="U45" s="110">
        <f>รายละเอียด!BG44</f>
        <v>0</v>
      </c>
      <c r="V45" s="110">
        <f>รายละเอียด!BL44</f>
        <v>0</v>
      </c>
    </row>
    <row r="46" spans="1:22" x14ac:dyDescent="0.2">
      <c r="A46" s="1" t="str">
        <f>IF(วันทำงาน!A45&lt;&gt;"",วันทำงาน!A45,"")</f>
        <v/>
      </c>
      <c r="B46" s="1" t="str">
        <f>IF(วันทำงาน!B45&lt;&gt;"",วันทำงาน!B45,"")</f>
        <v/>
      </c>
      <c r="C46" s="1" t="str">
        <f>IF(วันทำงาน!C45&lt;&gt;"",วันทำงาน!C45,"")</f>
        <v/>
      </c>
      <c r="D46" s="3" t="str">
        <f>IF(วันทำงาน!D45&lt;&gt;"",วันทำงาน!D45,"")</f>
        <v/>
      </c>
      <c r="E46" s="105" t="str">
        <f>IF(วันทำงาน!E45&lt;&gt;"",วันทำงาน!E45,"")</f>
        <v/>
      </c>
      <c r="F46" s="1" t="str">
        <f>IF(วันทำงาน!F45&lt;&gt;"",วันทำงาน!F45,"")</f>
        <v/>
      </c>
      <c r="G46" s="10">
        <f t="shared" si="2"/>
        <v>0</v>
      </c>
      <c r="H46" s="10">
        <f t="shared" si="3"/>
        <v>0</v>
      </c>
      <c r="I46" s="10">
        <f t="shared" si="4"/>
        <v>0</v>
      </c>
      <c r="J46" s="17"/>
      <c r="K46" s="17"/>
      <c r="L46" s="17">
        <f>รายละเอียด!S45</f>
        <v>0</v>
      </c>
      <c r="M46" s="231">
        <f t="shared" si="5"/>
        <v>0</v>
      </c>
      <c r="O46" s="110">
        <f>รายละเอียด!AC45</f>
        <v>0</v>
      </c>
      <c r="P46" s="110">
        <f>รายละเอียด!AH45</f>
        <v>0</v>
      </c>
      <c r="Q46" s="110">
        <f>รายละเอียด!AM45</f>
        <v>0</v>
      </c>
      <c r="R46" s="110">
        <f>รายละเอียด!AR45</f>
        <v>0</v>
      </c>
      <c r="S46" s="110">
        <f>รายละเอียด!AW45</f>
        <v>0</v>
      </c>
      <c r="T46" s="110">
        <f>รายละเอียด!BB45</f>
        <v>0</v>
      </c>
      <c r="U46" s="110">
        <f>รายละเอียด!BG45</f>
        <v>0</v>
      </c>
      <c r="V46" s="110">
        <f>รายละเอียด!BL45</f>
        <v>0</v>
      </c>
    </row>
    <row r="47" spans="1:22" x14ac:dyDescent="0.2">
      <c r="A47" s="1" t="str">
        <f>IF(วันทำงาน!A46&lt;&gt;"",วันทำงาน!A46,"")</f>
        <v/>
      </c>
      <c r="B47" s="1" t="str">
        <f>IF(วันทำงาน!B46&lt;&gt;"",วันทำงาน!B46,"")</f>
        <v/>
      </c>
      <c r="C47" s="1" t="str">
        <f>IF(วันทำงาน!C46&lt;&gt;"",วันทำงาน!C46,"")</f>
        <v/>
      </c>
      <c r="D47" s="3" t="str">
        <f>IF(วันทำงาน!D46&lt;&gt;"",วันทำงาน!D46,"")</f>
        <v/>
      </c>
      <c r="E47" s="105" t="str">
        <f>IF(วันทำงาน!E46&lt;&gt;"",วันทำงาน!E46,"")</f>
        <v/>
      </c>
      <c r="F47" s="1" t="str">
        <f>IF(วันทำงาน!F46&lt;&gt;"",วันทำงาน!F46,"")</f>
        <v/>
      </c>
      <c r="G47" s="10">
        <f t="shared" si="2"/>
        <v>0</v>
      </c>
      <c r="H47" s="10">
        <f t="shared" si="3"/>
        <v>0</v>
      </c>
      <c r="I47" s="10">
        <f t="shared" si="4"/>
        <v>0</v>
      </c>
      <c r="J47" s="17"/>
      <c r="K47" s="17"/>
      <c r="L47" s="17">
        <f>รายละเอียด!S46</f>
        <v>0</v>
      </c>
      <c r="M47" s="231">
        <f t="shared" si="5"/>
        <v>0</v>
      </c>
      <c r="O47" s="110">
        <f>รายละเอียด!AC46</f>
        <v>0</v>
      </c>
      <c r="P47" s="110">
        <f>รายละเอียด!AH46</f>
        <v>0</v>
      </c>
      <c r="Q47" s="110">
        <f>รายละเอียด!AM46</f>
        <v>0</v>
      </c>
      <c r="R47" s="110">
        <f>รายละเอียด!AR46</f>
        <v>0</v>
      </c>
      <c r="S47" s="110">
        <f>รายละเอียด!AW46</f>
        <v>0</v>
      </c>
      <c r="T47" s="110">
        <f>รายละเอียด!BB46</f>
        <v>0</v>
      </c>
      <c r="U47" s="110">
        <f>รายละเอียด!BG46</f>
        <v>0</v>
      </c>
      <c r="V47" s="110">
        <f>รายละเอียด!BL46</f>
        <v>0</v>
      </c>
    </row>
    <row r="48" spans="1:22" x14ac:dyDescent="0.2">
      <c r="A48" s="1" t="str">
        <f>IF(วันทำงาน!A47&lt;&gt;"",วันทำงาน!A47,"")</f>
        <v/>
      </c>
      <c r="B48" s="1" t="str">
        <f>IF(วันทำงาน!B47&lt;&gt;"",วันทำงาน!B47,"")</f>
        <v/>
      </c>
      <c r="C48" s="1" t="str">
        <f>IF(วันทำงาน!C47&lt;&gt;"",วันทำงาน!C47,"")</f>
        <v/>
      </c>
      <c r="D48" s="3" t="str">
        <f>IF(วันทำงาน!D47&lt;&gt;"",วันทำงาน!D47,"")</f>
        <v/>
      </c>
      <c r="E48" s="105" t="str">
        <f>IF(วันทำงาน!E47&lt;&gt;"",วันทำงาน!E47,"")</f>
        <v/>
      </c>
      <c r="F48" s="1" t="str">
        <f>IF(วันทำงาน!F47&lt;&gt;"",วันทำงาน!F47,"")</f>
        <v/>
      </c>
      <c r="G48" s="10">
        <f t="shared" si="2"/>
        <v>0</v>
      </c>
      <c r="H48" s="10">
        <f t="shared" si="3"/>
        <v>0</v>
      </c>
      <c r="I48" s="10">
        <f t="shared" si="4"/>
        <v>0</v>
      </c>
      <c r="J48" s="17"/>
      <c r="K48" s="17"/>
      <c r="L48" s="17">
        <f>รายละเอียด!S47</f>
        <v>0</v>
      </c>
      <c r="M48" s="231">
        <f t="shared" si="5"/>
        <v>0</v>
      </c>
      <c r="O48" s="110">
        <f>รายละเอียด!AC47</f>
        <v>0</v>
      </c>
      <c r="P48" s="110">
        <f>รายละเอียด!AH47</f>
        <v>0</v>
      </c>
      <c r="Q48" s="110">
        <f>รายละเอียด!AM47</f>
        <v>0</v>
      </c>
      <c r="R48" s="110">
        <f>รายละเอียด!AR47</f>
        <v>0</v>
      </c>
      <c r="S48" s="110">
        <f>รายละเอียด!AW47</f>
        <v>0</v>
      </c>
      <c r="T48" s="110">
        <f>รายละเอียด!BB47</f>
        <v>0</v>
      </c>
      <c r="U48" s="110">
        <f>รายละเอียด!BG47</f>
        <v>0</v>
      </c>
      <c r="V48" s="110">
        <f>รายละเอียด!BL47</f>
        <v>0</v>
      </c>
    </row>
    <row r="49" spans="1:22" x14ac:dyDescent="0.2">
      <c r="A49" s="1" t="str">
        <f>IF(วันทำงาน!A48&lt;&gt;"",วันทำงาน!A48,"")</f>
        <v/>
      </c>
      <c r="B49" s="1" t="str">
        <f>IF(วันทำงาน!B48&lt;&gt;"",วันทำงาน!B48,"")</f>
        <v/>
      </c>
      <c r="C49" s="1" t="str">
        <f>IF(วันทำงาน!C48&lt;&gt;"",วันทำงาน!C48,"")</f>
        <v/>
      </c>
      <c r="D49" s="3" t="str">
        <f>IF(วันทำงาน!D48&lt;&gt;"",วันทำงาน!D48,"")</f>
        <v/>
      </c>
      <c r="E49" s="105" t="str">
        <f>IF(วันทำงาน!E48&lt;&gt;"",วันทำงาน!E48,"")</f>
        <v/>
      </c>
      <c r="F49" s="1" t="str">
        <f>IF(วันทำงาน!F48&lt;&gt;"",วันทำงาน!F48,"")</f>
        <v/>
      </c>
      <c r="G49" s="10">
        <f t="shared" si="2"/>
        <v>0</v>
      </c>
      <c r="H49" s="10">
        <f t="shared" si="3"/>
        <v>0</v>
      </c>
      <c r="I49" s="10">
        <f t="shared" si="4"/>
        <v>0</v>
      </c>
      <c r="J49" s="17"/>
      <c r="K49" s="17"/>
      <c r="L49" s="17">
        <f>รายละเอียด!S48</f>
        <v>0</v>
      </c>
      <c r="M49" s="231">
        <f t="shared" si="5"/>
        <v>0</v>
      </c>
      <c r="O49" s="110">
        <f>รายละเอียด!AC48</f>
        <v>0</v>
      </c>
      <c r="P49" s="110">
        <f>รายละเอียด!AH48</f>
        <v>0</v>
      </c>
      <c r="Q49" s="110">
        <f>รายละเอียด!AM48</f>
        <v>0</v>
      </c>
      <c r="R49" s="110">
        <f>รายละเอียด!AR48</f>
        <v>0</v>
      </c>
      <c r="S49" s="110">
        <f>รายละเอียด!AW48</f>
        <v>0</v>
      </c>
      <c r="T49" s="110">
        <f>รายละเอียด!BB48</f>
        <v>0</v>
      </c>
      <c r="U49" s="110">
        <f>รายละเอียด!BG48</f>
        <v>0</v>
      </c>
      <c r="V49" s="110">
        <f>รายละเอียด!BL48</f>
        <v>0</v>
      </c>
    </row>
    <row r="50" spans="1:22" x14ac:dyDescent="0.2">
      <c r="A50" s="1" t="str">
        <f>IF(วันทำงาน!A49&lt;&gt;"",วันทำงาน!A49,"")</f>
        <v/>
      </c>
      <c r="B50" s="1" t="str">
        <f>IF(วันทำงาน!B49&lt;&gt;"",วันทำงาน!B49,"")</f>
        <v/>
      </c>
      <c r="C50" s="1" t="str">
        <f>IF(วันทำงาน!C49&lt;&gt;"",วันทำงาน!C49,"")</f>
        <v/>
      </c>
      <c r="D50" s="3" t="str">
        <f>IF(วันทำงาน!D49&lt;&gt;"",วันทำงาน!D49,"")</f>
        <v/>
      </c>
      <c r="E50" s="105" t="str">
        <f>IF(วันทำงาน!E49&lt;&gt;"",วันทำงาน!E49,"")</f>
        <v/>
      </c>
      <c r="F50" s="1" t="str">
        <f>IF(วันทำงาน!F49&lt;&gt;"",วันทำงาน!F49,"")</f>
        <v/>
      </c>
      <c r="G50" s="10">
        <f t="shared" si="2"/>
        <v>0</v>
      </c>
      <c r="H50" s="10">
        <f t="shared" si="3"/>
        <v>0</v>
      </c>
      <c r="I50" s="10">
        <f t="shared" si="4"/>
        <v>0</v>
      </c>
      <c r="J50" s="17"/>
      <c r="K50" s="17"/>
      <c r="L50" s="17">
        <f>รายละเอียด!S49</f>
        <v>0</v>
      </c>
      <c r="M50" s="231">
        <f t="shared" si="5"/>
        <v>0</v>
      </c>
      <c r="O50" s="110">
        <f>รายละเอียด!AC49</f>
        <v>0</v>
      </c>
      <c r="P50" s="110">
        <f>รายละเอียด!AH49</f>
        <v>0</v>
      </c>
      <c r="Q50" s="110">
        <f>รายละเอียด!AM49</f>
        <v>0</v>
      </c>
      <c r="R50" s="110">
        <f>รายละเอียด!AR49</f>
        <v>0</v>
      </c>
      <c r="S50" s="110">
        <f>รายละเอียด!AW49</f>
        <v>0</v>
      </c>
      <c r="T50" s="110">
        <f>รายละเอียด!BB49</f>
        <v>0</v>
      </c>
      <c r="U50" s="110">
        <f>รายละเอียด!BG49</f>
        <v>0</v>
      </c>
      <c r="V50" s="110">
        <f>รายละเอียด!BL49</f>
        <v>0</v>
      </c>
    </row>
    <row r="51" spans="1:22" x14ac:dyDescent="0.2">
      <c r="A51" s="1" t="str">
        <f>IF(วันทำงาน!A50&lt;&gt;"",วันทำงาน!A50,"")</f>
        <v/>
      </c>
      <c r="B51" s="1" t="str">
        <f>IF(วันทำงาน!B50&lt;&gt;"",วันทำงาน!B50,"")</f>
        <v/>
      </c>
      <c r="C51" s="1" t="str">
        <f>IF(วันทำงาน!C50&lt;&gt;"",วันทำงาน!C50,"")</f>
        <v/>
      </c>
      <c r="D51" s="3" t="str">
        <f>IF(วันทำงาน!D50&lt;&gt;"",วันทำงาน!D50,"")</f>
        <v/>
      </c>
      <c r="E51" s="105" t="str">
        <f>IF(วันทำงาน!E50&lt;&gt;"",วันทำงาน!E50,"")</f>
        <v/>
      </c>
      <c r="F51" s="1" t="str">
        <f>IF(วันทำงาน!F50&lt;&gt;"",วันทำงาน!F50,"")</f>
        <v/>
      </c>
      <c r="G51" s="10">
        <f t="shared" si="2"/>
        <v>0</v>
      </c>
      <c r="H51" s="10">
        <f t="shared" si="3"/>
        <v>0</v>
      </c>
      <c r="I51" s="10">
        <f t="shared" si="4"/>
        <v>0</v>
      </c>
      <c r="J51" s="17"/>
      <c r="K51" s="17"/>
      <c r="L51" s="17">
        <f>รายละเอียด!S50</f>
        <v>0</v>
      </c>
      <c r="M51" s="231">
        <f t="shared" si="5"/>
        <v>0</v>
      </c>
      <c r="O51" s="110">
        <f>รายละเอียด!AC50</f>
        <v>0</v>
      </c>
      <c r="P51" s="110">
        <f>รายละเอียด!AH50</f>
        <v>0</v>
      </c>
      <c r="Q51" s="110">
        <f>รายละเอียด!AM50</f>
        <v>0</v>
      </c>
      <c r="R51" s="110">
        <f>รายละเอียด!AR50</f>
        <v>0</v>
      </c>
      <c r="S51" s="110">
        <f>รายละเอียด!AW50</f>
        <v>0</v>
      </c>
      <c r="T51" s="110">
        <f>รายละเอียด!BB50</f>
        <v>0</v>
      </c>
      <c r="U51" s="110">
        <f>รายละเอียด!BG50</f>
        <v>0</v>
      </c>
      <c r="V51" s="110">
        <f>รายละเอียด!BL50</f>
        <v>0</v>
      </c>
    </row>
    <row r="52" spans="1:22" x14ac:dyDescent="0.2">
      <c r="A52" s="1" t="str">
        <f>IF(วันทำงาน!A51&lt;&gt;"",วันทำงาน!A51,"")</f>
        <v/>
      </c>
      <c r="B52" s="1" t="str">
        <f>IF(วันทำงาน!B51&lt;&gt;"",วันทำงาน!B51,"")</f>
        <v/>
      </c>
      <c r="C52" s="1" t="str">
        <f>IF(วันทำงาน!C51&lt;&gt;"",วันทำงาน!C51,"")</f>
        <v/>
      </c>
      <c r="D52" s="3" t="str">
        <f>IF(วันทำงาน!D51&lt;&gt;"",วันทำงาน!D51,"")</f>
        <v/>
      </c>
      <c r="E52" s="105" t="str">
        <f>IF(วันทำงาน!E51&lt;&gt;"",วันทำงาน!E51,"")</f>
        <v/>
      </c>
      <c r="F52" s="1" t="str">
        <f>IF(วันทำงาน!F51&lt;&gt;"",วันทำงาน!F51,"")</f>
        <v/>
      </c>
      <c r="G52" s="10">
        <f t="shared" si="2"/>
        <v>0</v>
      </c>
      <c r="H52" s="10">
        <f t="shared" si="3"/>
        <v>0</v>
      </c>
      <c r="I52" s="10">
        <f t="shared" si="4"/>
        <v>0</v>
      </c>
      <c r="J52" s="17"/>
      <c r="K52" s="17"/>
      <c r="L52" s="17">
        <f>รายละเอียด!S51</f>
        <v>0</v>
      </c>
      <c r="M52" s="231">
        <f t="shared" si="5"/>
        <v>0</v>
      </c>
      <c r="O52" s="110">
        <f>รายละเอียด!AC51</f>
        <v>0</v>
      </c>
      <c r="P52" s="110">
        <f>รายละเอียด!AH51</f>
        <v>0</v>
      </c>
      <c r="Q52" s="110">
        <f>รายละเอียด!AM51</f>
        <v>0</v>
      </c>
      <c r="R52" s="110">
        <f>รายละเอียด!AR51</f>
        <v>0</v>
      </c>
      <c r="S52" s="110">
        <f>รายละเอียด!AW51</f>
        <v>0</v>
      </c>
      <c r="T52" s="110">
        <f>รายละเอียด!BB51</f>
        <v>0</v>
      </c>
      <c r="U52" s="110">
        <f>รายละเอียด!BG51</f>
        <v>0</v>
      </c>
      <c r="V52" s="110">
        <f>รายละเอียด!BL51</f>
        <v>0</v>
      </c>
    </row>
    <row r="53" spans="1:22" x14ac:dyDescent="0.2">
      <c r="A53" s="1" t="str">
        <f>IF(วันทำงาน!A52&lt;&gt;"",วันทำงาน!A52,"")</f>
        <v/>
      </c>
      <c r="B53" s="1" t="str">
        <f>IF(วันทำงาน!B52&lt;&gt;"",วันทำงาน!B52,"")</f>
        <v/>
      </c>
      <c r="C53" s="1" t="str">
        <f>IF(วันทำงาน!C52&lt;&gt;"",วันทำงาน!C52,"")</f>
        <v/>
      </c>
      <c r="D53" s="3" t="str">
        <f>IF(วันทำงาน!D52&lt;&gt;"",วันทำงาน!D52,"")</f>
        <v/>
      </c>
      <c r="E53" s="105" t="str">
        <f>IF(วันทำงาน!E52&lt;&gt;"",วันทำงาน!E52,"")</f>
        <v/>
      </c>
      <c r="F53" s="1" t="str">
        <f>IF(วันทำงาน!F52&lt;&gt;"",วันทำงาน!F52,"")</f>
        <v/>
      </c>
      <c r="G53" s="10">
        <f t="shared" si="2"/>
        <v>0</v>
      </c>
      <c r="H53" s="10">
        <f t="shared" si="3"/>
        <v>0</v>
      </c>
      <c r="I53" s="10">
        <f t="shared" si="4"/>
        <v>0</v>
      </c>
      <c r="J53" s="17"/>
      <c r="K53" s="17"/>
      <c r="L53" s="17">
        <f>รายละเอียด!S52</f>
        <v>0</v>
      </c>
      <c r="M53" s="231">
        <f t="shared" si="5"/>
        <v>0</v>
      </c>
      <c r="O53" s="110">
        <f>รายละเอียด!AC52</f>
        <v>0</v>
      </c>
      <c r="P53" s="110">
        <f>รายละเอียด!AH52</f>
        <v>0</v>
      </c>
      <c r="Q53" s="110">
        <f>รายละเอียด!AM52</f>
        <v>0</v>
      </c>
      <c r="R53" s="110">
        <f>รายละเอียด!AR52</f>
        <v>0</v>
      </c>
      <c r="S53" s="110">
        <f>รายละเอียด!AW52</f>
        <v>0</v>
      </c>
      <c r="T53" s="110">
        <f>รายละเอียด!BB52</f>
        <v>0</v>
      </c>
      <c r="U53" s="110">
        <f>รายละเอียด!BG52</f>
        <v>0</v>
      </c>
      <c r="V53" s="110">
        <f>รายละเอียด!BL52</f>
        <v>0</v>
      </c>
    </row>
    <row r="54" spans="1:22" x14ac:dyDescent="0.2">
      <c r="A54" s="1" t="str">
        <f>IF(วันทำงาน!A53&lt;&gt;"",วันทำงาน!A53,"")</f>
        <v/>
      </c>
      <c r="B54" s="1" t="str">
        <f>IF(วันทำงาน!B53&lt;&gt;"",วันทำงาน!B53,"")</f>
        <v/>
      </c>
      <c r="C54" s="1" t="str">
        <f>IF(วันทำงาน!C53&lt;&gt;"",วันทำงาน!C53,"")</f>
        <v/>
      </c>
      <c r="D54" s="3" t="str">
        <f>IF(วันทำงาน!D53&lt;&gt;"",วันทำงาน!D53,"")</f>
        <v/>
      </c>
      <c r="E54" s="105" t="str">
        <f>IF(วันทำงาน!E53&lt;&gt;"",วันทำงาน!E53,"")</f>
        <v/>
      </c>
      <c r="F54" s="1" t="str">
        <f>IF(วันทำงาน!F53&lt;&gt;"",วันทำงาน!F53,"")</f>
        <v/>
      </c>
      <c r="G54" s="10">
        <f t="shared" si="2"/>
        <v>0</v>
      </c>
      <c r="H54" s="10">
        <f t="shared" si="3"/>
        <v>0</v>
      </c>
      <c r="I54" s="10">
        <f t="shared" si="4"/>
        <v>0</v>
      </c>
      <c r="J54" s="17"/>
      <c r="K54" s="17"/>
      <c r="L54" s="17">
        <f>รายละเอียด!S53</f>
        <v>0</v>
      </c>
      <c r="M54" s="231">
        <f t="shared" si="5"/>
        <v>0</v>
      </c>
      <c r="O54" s="110">
        <f>รายละเอียด!AC53</f>
        <v>0</v>
      </c>
      <c r="P54" s="110">
        <f>รายละเอียด!AH53</f>
        <v>0</v>
      </c>
      <c r="Q54" s="110">
        <f>รายละเอียด!AM53</f>
        <v>0</v>
      </c>
      <c r="R54" s="110">
        <f>รายละเอียด!AR53</f>
        <v>0</v>
      </c>
      <c r="S54" s="110">
        <f>รายละเอียด!AW53</f>
        <v>0</v>
      </c>
      <c r="T54" s="110">
        <f>รายละเอียด!BB53</f>
        <v>0</v>
      </c>
      <c r="U54" s="110">
        <f>รายละเอียด!BG53</f>
        <v>0</v>
      </c>
      <c r="V54" s="110">
        <f>รายละเอียด!BL53</f>
        <v>0</v>
      </c>
    </row>
    <row r="55" spans="1:22" x14ac:dyDescent="0.2">
      <c r="A55" s="1" t="str">
        <f>IF(วันทำงาน!A54&lt;&gt;"",วันทำงาน!A54,"")</f>
        <v/>
      </c>
      <c r="B55" s="1" t="str">
        <f>IF(วันทำงาน!B54&lt;&gt;"",วันทำงาน!B54,"")</f>
        <v/>
      </c>
      <c r="C55" s="1" t="str">
        <f>IF(วันทำงาน!C54&lt;&gt;"",วันทำงาน!C54,"")</f>
        <v/>
      </c>
      <c r="D55" s="3" t="str">
        <f>IF(วันทำงาน!D54&lt;&gt;"",วันทำงาน!D54,"")</f>
        <v/>
      </c>
      <c r="E55" s="105" t="str">
        <f>IF(วันทำงาน!E54&lt;&gt;"",วันทำงาน!E54,"")</f>
        <v/>
      </c>
      <c r="F55" s="1" t="str">
        <f>IF(วันทำงาน!F54&lt;&gt;"",วันทำงาน!F54,"")</f>
        <v/>
      </c>
      <c r="G55" s="10">
        <f t="shared" si="2"/>
        <v>0</v>
      </c>
      <c r="H55" s="10">
        <f t="shared" si="3"/>
        <v>0</v>
      </c>
      <c r="I55" s="10">
        <f t="shared" si="4"/>
        <v>0</v>
      </c>
      <c r="J55" s="17"/>
      <c r="K55" s="17"/>
      <c r="L55" s="17">
        <f>รายละเอียด!S54</f>
        <v>0</v>
      </c>
      <c r="M55" s="231">
        <f t="shared" si="5"/>
        <v>0</v>
      </c>
      <c r="O55" s="110">
        <f>รายละเอียด!AC54</f>
        <v>0</v>
      </c>
      <c r="P55" s="110">
        <f>รายละเอียด!AH54</f>
        <v>0</v>
      </c>
      <c r="Q55" s="110">
        <f>รายละเอียด!AM54</f>
        <v>0</v>
      </c>
      <c r="R55" s="110">
        <f>รายละเอียด!AR54</f>
        <v>0</v>
      </c>
      <c r="S55" s="110">
        <f>รายละเอียด!AW54</f>
        <v>0</v>
      </c>
      <c r="T55" s="110">
        <f>รายละเอียด!BB54</f>
        <v>0</v>
      </c>
      <c r="U55" s="110">
        <f>รายละเอียด!BG54</f>
        <v>0</v>
      </c>
      <c r="V55" s="110">
        <f>รายละเอียด!BL54</f>
        <v>0</v>
      </c>
    </row>
    <row r="56" spans="1:22" x14ac:dyDescent="0.2">
      <c r="A56" s="1" t="str">
        <f>IF(วันทำงาน!A55&lt;&gt;"",วันทำงาน!A55,"")</f>
        <v/>
      </c>
      <c r="B56" s="1" t="str">
        <f>IF(วันทำงาน!B55&lt;&gt;"",วันทำงาน!B55,"")</f>
        <v/>
      </c>
      <c r="C56" s="1" t="str">
        <f>IF(วันทำงาน!C55&lt;&gt;"",วันทำงาน!C55,"")</f>
        <v/>
      </c>
      <c r="D56" s="3" t="str">
        <f>IF(วันทำงาน!D55&lt;&gt;"",วันทำงาน!D55,"")</f>
        <v/>
      </c>
      <c r="E56" s="105" t="str">
        <f>IF(วันทำงาน!E55&lt;&gt;"",วันทำงาน!E55,"")</f>
        <v/>
      </c>
      <c r="F56" s="1" t="str">
        <f>IF(วันทำงาน!F55&lt;&gt;"",วันทำงาน!F55,"")</f>
        <v/>
      </c>
      <c r="G56" s="10">
        <f t="shared" si="2"/>
        <v>0</v>
      </c>
      <c r="H56" s="10">
        <f t="shared" si="3"/>
        <v>0</v>
      </c>
      <c r="I56" s="10">
        <f t="shared" si="4"/>
        <v>0</v>
      </c>
      <c r="J56" s="17"/>
      <c r="K56" s="17"/>
      <c r="L56" s="17">
        <f>รายละเอียด!S55</f>
        <v>0</v>
      </c>
      <c r="M56" s="231">
        <f t="shared" si="5"/>
        <v>0</v>
      </c>
      <c r="O56" s="110">
        <f>รายละเอียด!AC55</f>
        <v>0</v>
      </c>
      <c r="P56" s="110">
        <f>รายละเอียด!AH55</f>
        <v>0</v>
      </c>
      <c r="Q56" s="110">
        <f>รายละเอียด!AM55</f>
        <v>0</v>
      </c>
      <c r="R56" s="110">
        <f>รายละเอียด!AR55</f>
        <v>0</v>
      </c>
      <c r="S56" s="110">
        <f>รายละเอียด!AW55</f>
        <v>0</v>
      </c>
      <c r="T56" s="110">
        <f>รายละเอียด!BB55</f>
        <v>0</v>
      </c>
      <c r="U56" s="110">
        <f>รายละเอียด!BG55</f>
        <v>0</v>
      </c>
      <c r="V56" s="110">
        <f>รายละเอียด!BL55</f>
        <v>0</v>
      </c>
    </row>
    <row r="57" spans="1:22" x14ac:dyDescent="0.2">
      <c r="A57" s="1" t="str">
        <f>IF(วันทำงาน!A56&lt;&gt;"",วันทำงาน!A56,"")</f>
        <v/>
      </c>
      <c r="B57" s="1" t="str">
        <f>IF(วันทำงาน!B56&lt;&gt;"",วันทำงาน!B56,"")</f>
        <v/>
      </c>
      <c r="C57" s="1" t="str">
        <f>IF(วันทำงาน!C56&lt;&gt;"",วันทำงาน!C56,"")</f>
        <v/>
      </c>
      <c r="D57" s="3" t="str">
        <f>IF(วันทำงาน!D56&lt;&gt;"",วันทำงาน!D56,"")</f>
        <v/>
      </c>
      <c r="E57" s="105" t="str">
        <f>IF(วันทำงาน!E56&lt;&gt;"",วันทำงาน!E56,"")</f>
        <v/>
      </c>
      <c r="F57" s="1" t="str">
        <f>IF(วันทำงาน!F56&lt;&gt;"",วันทำงาน!F56,"")</f>
        <v/>
      </c>
      <c r="G57" s="10">
        <f t="shared" si="2"/>
        <v>0</v>
      </c>
      <c r="H57" s="10">
        <f t="shared" si="3"/>
        <v>0</v>
      </c>
      <c r="I57" s="10">
        <f t="shared" si="4"/>
        <v>0</v>
      </c>
      <c r="J57" s="17"/>
      <c r="K57" s="17"/>
      <c r="L57" s="17">
        <f>รายละเอียด!S56</f>
        <v>0</v>
      </c>
      <c r="M57" s="231">
        <f t="shared" si="5"/>
        <v>0</v>
      </c>
      <c r="O57" s="110">
        <f>รายละเอียด!AC56</f>
        <v>0</v>
      </c>
      <c r="P57" s="110">
        <f>รายละเอียด!AH56</f>
        <v>0</v>
      </c>
      <c r="Q57" s="110">
        <f>รายละเอียด!AM56</f>
        <v>0</v>
      </c>
      <c r="R57" s="110">
        <f>รายละเอียด!AR56</f>
        <v>0</v>
      </c>
      <c r="S57" s="110">
        <f>รายละเอียด!AW56</f>
        <v>0</v>
      </c>
      <c r="T57" s="110">
        <f>รายละเอียด!BB56</f>
        <v>0</v>
      </c>
      <c r="U57" s="110">
        <f>รายละเอียด!BG56</f>
        <v>0</v>
      </c>
      <c r="V57" s="110">
        <f>รายละเอียด!BL56</f>
        <v>0</v>
      </c>
    </row>
    <row r="58" spans="1:22" x14ac:dyDescent="0.2">
      <c r="A58" s="1" t="str">
        <f>IF(วันทำงาน!A57&lt;&gt;"",วันทำงาน!A57,"")</f>
        <v/>
      </c>
      <c r="B58" s="1" t="str">
        <f>IF(วันทำงาน!B57&lt;&gt;"",วันทำงาน!B57,"")</f>
        <v/>
      </c>
      <c r="C58" s="1" t="str">
        <f>IF(วันทำงาน!C57&lt;&gt;"",วันทำงาน!C57,"")</f>
        <v/>
      </c>
      <c r="D58" s="3" t="str">
        <f>IF(วันทำงาน!D57&lt;&gt;"",วันทำงาน!D57,"")</f>
        <v/>
      </c>
      <c r="E58" s="105" t="str">
        <f>IF(วันทำงาน!E57&lt;&gt;"",วันทำงาน!E57,"")</f>
        <v/>
      </c>
      <c r="F58" s="1" t="str">
        <f>IF(วันทำงาน!F57&lt;&gt;"",วันทำงาน!F57,"")</f>
        <v/>
      </c>
      <c r="G58" s="10">
        <f t="shared" si="2"/>
        <v>0</v>
      </c>
      <c r="H58" s="10">
        <f t="shared" si="3"/>
        <v>0</v>
      </c>
      <c r="I58" s="10">
        <f t="shared" si="4"/>
        <v>0</v>
      </c>
      <c r="J58" s="17"/>
      <c r="K58" s="17"/>
      <c r="L58" s="17">
        <f>รายละเอียด!S57</f>
        <v>0</v>
      </c>
      <c r="M58" s="231">
        <f t="shared" si="5"/>
        <v>0</v>
      </c>
      <c r="O58" s="110">
        <f>รายละเอียด!AC57</f>
        <v>0</v>
      </c>
      <c r="P58" s="110">
        <f>รายละเอียด!AH57</f>
        <v>0</v>
      </c>
      <c r="Q58" s="110">
        <f>รายละเอียด!AM57</f>
        <v>0</v>
      </c>
      <c r="R58" s="110">
        <f>รายละเอียด!AR57</f>
        <v>0</v>
      </c>
      <c r="S58" s="110">
        <f>รายละเอียด!AW57</f>
        <v>0</v>
      </c>
      <c r="T58" s="110">
        <f>รายละเอียด!BB57</f>
        <v>0</v>
      </c>
      <c r="U58" s="110">
        <f>รายละเอียด!BG57</f>
        <v>0</v>
      </c>
      <c r="V58" s="110">
        <f>รายละเอียด!BL57</f>
        <v>0</v>
      </c>
    </row>
    <row r="59" spans="1:22" x14ac:dyDescent="0.2">
      <c r="A59" s="1" t="str">
        <f>IF(วันทำงาน!A58&lt;&gt;"",วันทำงาน!A58,"")</f>
        <v/>
      </c>
      <c r="B59" s="1" t="str">
        <f>IF(วันทำงาน!B58&lt;&gt;"",วันทำงาน!B58,"")</f>
        <v/>
      </c>
      <c r="C59" s="1" t="str">
        <f>IF(วันทำงาน!C58&lt;&gt;"",วันทำงาน!C58,"")</f>
        <v/>
      </c>
      <c r="D59" s="3" t="str">
        <f>IF(วันทำงาน!D58&lt;&gt;"",วันทำงาน!D58,"")</f>
        <v/>
      </c>
      <c r="E59" s="105" t="str">
        <f>IF(วันทำงาน!E58&lt;&gt;"",วันทำงาน!E58,"")</f>
        <v/>
      </c>
      <c r="F59" s="1" t="str">
        <f>IF(วันทำงาน!F58&lt;&gt;"",วันทำงาน!F58,"")</f>
        <v/>
      </c>
      <c r="G59" s="10">
        <f t="shared" si="2"/>
        <v>0</v>
      </c>
      <c r="H59" s="10">
        <f t="shared" si="3"/>
        <v>0</v>
      </c>
      <c r="I59" s="10">
        <f t="shared" si="4"/>
        <v>0</v>
      </c>
      <c r="J59" s="17"/>
      <c r="K59" s="17"/>
      <c r="L59" s="17">
        <f>รายละเอียด!S58</f>
        <v>0</v>
      </c>
      <c r="M59" s="231">
        <f t="shared" si="5"/>
        <v>0</v>
      </c>
      <c r="O59" s="110">
        <f>รายละเอียด!AC58</f>
        <v>0</v>
      </c>
      <c r="P59" s="110">
        <f>รายละเอียด!AH58</f>
        <v>0</v>
      </c>
      <c r="Q59" s="110">
        <f>รายละเอียด!AM58</f>
        <v>0</v>
      </c>
      <c r="R59" s="110">
        <f>รายละเอียด!AR58</f>
        <v>0</v>
      </c>
      <c r="S59" s="110">
        <f>รายละเอียด!AW58</f>
        <v>0</v>
      </c>
      <c r="T59" s="110">
        <f>รายละเอียด!BB58</f>
        <v>0</v>
      </c>
      <c r="U59" s="110">
        <f>รายละเอียด!BG58</f>
        <v>0</v>
      </c>
      <c r="V59" s="110">
        <f>รายละเอียด!BL58</f>
        <v>0</v>
      </c>
    </row>
    <row r="60" spans="1:22" x14ac:dyDescent="0.2">
      <c r="A60" s="1" t="str">
        <f>IF(วันทำงาน!A59&lt;&gt;"",วันทำงาน!A59,"")</f>
        <v/>
      </c>
      <c r="B60" s="1" t="str">
        <f>IF(วันทำงาน!B59&lt;&gt;"",วันทำงาน!B59,"")</f>
        <v/>
      </c>
      <c r="C60" s="1" t="str">
        <f>IF(วันทำงาน!C59&lt;&gt;"",วันทำงาน!C59,"")</f>
        <v/>
      </c>
      <c r="D60" s="3" t="str">
        <f>IF(วันทำงาน!D59&lt;&gt;"",วันทำงาน!D59,"")</f>
        <v/>
      </c>
      <c r="E60" s="105" t="str">
        <f>IF(วันทำงาน!E59&lt;&gt;"",วันทำงาน!E59,"")</f>
        <v/>
      </c>
      <c r="F60" s="1" t="str">
        <f>IF(วันทำงาน!F59&lt;&gt;"",วันทำงาน!F59,"")</f>
        <v/>
      </c>
      <c r="G60" s="10">
        <f t="shared" si="2"/>
        <v>0</v>
      </c>
      <c r="H60" s="10">
        <f t="shared" si="3"/>
        <v>0</v>
      </c>
      <c r="I60" s="10">
        <f t="shared" si="4"/>
        <v>0</v>
      </c>
      <c r="J60" s="17"/>
      <c r="K60" s="17"/>
      <c r="L60" s="17">
        <f>รายละเอียด!S59</f>
        <v>0</v>
      </c>
      <c r="M60" s="231">
        <f t="shared" si="5"/>
        <v>0</v>
      </c>
      <c r="O60" s="110">
        <f>รายละเอียด!AC59</f>
        <v>0</v>
      </c>
      <c r="P60" s="110">
        <f>รายละเอียด!AH59</f>
        <v>0</v>
      </c>
      <c r="Q60" s="110">
        <f>รายละเอียด!AM59</f>
        <v>0</v>
      </c>
      <c r="R60" s="110">
        <f>รายละเอียด!AR59</f>
        <v>0</v>
      </c>
      <c r="S60" s="110">
        <f>รายละเอียด!AW59</f>
        <v>0</v>
      </c>
      <c r="T60" s="110">
        <f>รายละเอียด!BB59</f>
        <v>0</v>
      </c>
      <c r="U60" s="110">
        <f>รายละเอียด!BG59</f>
        <v>0</v>
      </c>
      <c r="V60" s="110">
        <f>รายละเอียด!BL59</f>
        <v>0</v>
      </c>
    </row>
    <row r="61" spans="1:22" x14ac:dyDescent="0.2">
      <c r="A61" s="1" t="str">
        <f>IF(วันทำงาน!A60&lt;&gt;"",วันทำงาน!A60,"")</f>
        <v/>
      </c>
      <c r="B61" s="1" t="str">
        <f>IF(วันทำงาน!B60&lt;&gt;"",วันทำงาน!B60,"")</f>
        <v/>
      </c>
      <c r="C61" s="1" t="str">
        <f>IF(วันทำงาน!C60&lt;&gt;"",วันทำงาน!C60,"")</f>
        <v/>
      </c>
      <c r="D61" s="3" t="str">
        <f>IF(วันทำงาน!D60&lt;&gt;"",วันทำงาน!D60,"")</f>
        <v/>
      </c>
      <c r="E61" s="105" t="str">
        <f>IF(วันทำงาน!E60&lt;&gt;"",วันทำงาน!E60,"")</f>
        <v/>
      </c>
      <c r="F61" s="1" t="str">
        <f>IF(วันทำงาน!F60&lt;&gt;"",วันทำงาน!F60,"")</f>
        <v/>
      </c>
      <c r="G61" s="10">
        <f t="shared" si="2"/>
        <v>0</v>
      </c>
      <c r="H61" s="10">
        <f t="shared" si="3"/>
        <v>0</v>
      </c>
      <c r="I61" s="10">
        <f t="shared" si="4"/>
        <v>0</v>
      </c>
      <c r="J61" s="17"/>
      <c r="K61" s="17"/>
      <c r="L61" s="17">
        <f>รายละเอียด!S60</f>
        <v>0</v>
      </c>
      <c r="M61" s="231">
        <f t="shared" si="5"/>
        <v>0</v>
      </c>
      <c r="O61" s="110">
        <f>รายละเอียด!AC60</f>
        <v>0</v>
      </c>
      <c r="P61" s="110">
        <f>รายละเอียด!AH60</f>
        <v>0</v>
      </c>
      <c r="Q61" s="110">
        <f>รายละเอียด!AM60</f>
        <v>0</v>
      </c>
      <c r="R61" s="110">
        <f>รายละเอียด!AR60</f>
        <v>0</v>
      </c>
      <c r="S61" s="110">
        <f>รายละเอียด!AW60</f>
        <v>0</v>
      </c>
      <c r="T61" s="110">
        <f>รายละเอียด!BB60</f>
        <v>0</v>
      </c>
      <c r="U61" s="110">
        <f>รายละเอียด!BG60</f>
        <v>0</v>
      </c>
      <c r="V61" s="110">
        <f>รายละเอียด!BL60</f>
        <v>0</v>
      </c>
    </row>
    <row r="62" spans="1:22" x14ac:dyDescent="0.2">
      <c r="A62" s="1" t="str">
        <f>IF(วันทำงาน!A61&lt;&gt;"",วันทำงาน!A61,"")</f>
        <v/>
      </c>
      <c r="B62" s="1" t="str">
        <f>IF(วันทำงาน!B61&lt;&gt;"",วันทำงาน!B61,"")</f>
        <v/>
      </c>
      <c r="C62" s="1" t="str">
        <f>IF(วันทำงาน!C61&lt;&gt;"",วันทำงาน!C61,"")</f>
        <v/>
      </c>
      <c r="D62" s="3" t="str">
        <f>IF(วันทำงาน!D61&lt;&gt;"",วันทำงาน!D61,"")</f>
        <v/>
      </c>
      <c r="E62" s="105" t="str">
        <f>IF(วันทำงาน!E61&lt;&gt;"",วันทำงาน!E61,"")</f>
        <v/>
      </c>
      <c r="F62" s="1" t="str">
        <f>IF(วันทำงาน!F61&lt;&gt;"",วันทำงาน!F61,"")</f>
        <v/>
      </c>
      <c r="G62" s="10">
        <f t="shared" si="2"/>
        <v>0</v>
      </c>
      <c r="H62" s="10">
        <f t="shared" si="3"/>
        <v>0</v>
      </c>
      <c r="I62" s="10">
        <f t="shared" si="4"/>
        <v>0</v>
      </c>
      <c r="J62" s="17"/>
      <c r="K62" s="17"/>
      <c r="L62" s="17">
        <f>รายละเอียด!S61</f>
        <v>0</v>
      </c>
      <c r="M62" s="231">
        <f t="shared" si="5"/>
        <v>0</v>
      </c>
      <c r="O62" s="110">
        <f>รายละเอียด!AC61</f>
        <v>0</v>
      </c>
      <c r="P62" s="110">
        <f>รายละเอียด!AH61</f>
        <v>0</v>
      </c>
      <c r="Q62" s="110">
        <f>รายละเอียด!AM61</f>
        <v>0</v>
      </c>
      <c r="R62" s="110">
        <f>รายละเอียด!AR61</f>
        <v>0</v>
      </c>
      <c r="S62" s="110">
        <f>รายละเอียด!AW61</f>
        <v>0</v>
      </c>
      <c r="T62" s="110">
        <f>รายละเอียด!BB61</f>
        <v>0</v>
      </c>
      <c r="U62" s="110">
        <f>รายละเอียด!BG61</f>
        <v>0</v>
      </c>
      <c r="V62" s="110">
        <f>รายละเอียด!BL61</f>
        <v>0</v>
      </c>
    </row>
    <row r="63" spans="1:22" x14ac:dyDescent="0.2">
      <c r="A63" s="1" t="str">
        <f>IF(วันทำงาน!A62&lt;&gt;"",วันทำงาน!A62,"")</f>
        <v/>
      </c>
      <c r="B63" s="1" t="str">
        <f>IF(วันทำงาน!B62&lt;&gt;"",วันทำงาน!B62,"")</f>
        <v/>
      </c>
      <c r="C63" s="1" t="str">
        <f>IF(วันทำงาน!C62&lt;&gt;"",วันทำงาน!C62,"")</f>
        <v/>
      </c>
      <c r="D63" s="3" t="str">
        <f>IF(วันทำงาน!D62&lt;&gt;"",วันทำงาน!D62,"")</f>
        <v/>
      </c>
      <c r="E63" s="105" t="str">
        <f>IF(วันทำงาน!E62&lt;&gt;"",วันทำงาน!E62,"")</f>
        <v/>
      </c>
      <c r="F63" s="1" t="str">
        <f>IF(วันทำงาน!F62&lt;&gt;"",วันทำงาน!F62,"")</f>
        <v/>
      </c>
      <c r="G63" s="10">
        <f t="shared" si="2"/>
        <v>0</v>
      </c>
      <c r="H63" s="10">
        <f t="shared" si="3"/>
        <v>0</v>
      </c>
      <c r="I63" s="10">
        <f t="shared" si="4"/>
        <v>0</v>
      </c>
      <c r="J63" s="17"/>
      <c r="K63" s="17"/>
      <c r="L63" s="17">
        <f>รายละเอียด!S62</f>
        <v>0</v>
      </c>
      <c r="M63" s="231">
        <f t="shared" si="5"/>
        <v>0</v>
      </c>
      <c r="O63" s="110">
        <f>รายละเอียด!AC62</f>
        <v>0</v>
      </c>
      <c r="P63" s="110">
        <f>รายละเอียด!AH62</f>
        <v>0</v>
      </c>
      <c r="Q63" s="110">
        <f>รายละเอียด!AM62</f>
        <v>0</v>
      </c>
      <c r="R63" s="110">
        <f>รายละเอียด!AR62</f>
        <v>0</v>
      </c>
      <c r="S63" s="110">
        <f>รายละเอียด!AW62</f>
        <v>0</v>
      </c>
      <c r="T63" s="110">
        <f>รายละเอียด!BB62</f>
        <v>0</v>
      </c>
      <c r="U63" s="110">
        <f>รายละเอียด!BG62</f>
        <v>0</v>
      </c>
      <c r="V63" s="110">
        <f>รายละเอียด!BL62</f>
        <v>0</v>
      </c>
    </row>
    <row r="64" spans="1:22" ht="2.4500000000000002" customHeight="1" x14ac:dyDescent="0.2">
      <c r="A64" s="21"/>
      <c r="B64" s="43"/>
      <c r="C64" s="43"/>
      <c r="D64" s="44"/>
      <c r="E64" s="44"/>
      <c r="F64" s="45"/>
      <c r="G64" s="10"/>
      <c r="H64" s="10"/>
      <c r="I64" s="10"/>
      <c r="J64" s="10"/>
      <c r="K64" s="10"/>
      <c r="L64" s="10"/>
      <c r="M64" s="28"/>
      <c r="O64" s="110">
        <f>รายละเอียด!AC63</f>
        <v>0</v>
      </c>
      <c r="P64" s="110">
        <f>รายละเอียด!AH63</f>
        <v>0</v>
      </c>
      <c r="Q64" s="110">
        <f>รายละเอียด!AM63</f>
        <v>0</v>
      </c>
      <c r="R64" s="110">
        <f>รายละเอียด!AR63</f>
        <v>0</v>
      </c>
      <c r="S64" s="110">
        <f>รายละเอียด!AW63</f>
        <v>0</v>
      </c>
      <c r="T64" s="110">
        <f>รายละเอียด!BB63</f>
        <v>0</v>
      </c>
      <c r="U64" s="110">
        <f>รายละเอียด!BG63</f>
        <v>0</v>
      </c>
      <c r="V64" s="110">
        <f>รายละเอียด!BL63</f>
        <v>0</v>
      </c>
    </row>
    <row r="65" spans="1:22" s="14" customFormat="1" ht="19.899999999999999" customHeight="1" x14ac:dyDescent="0.2">
      <c r="A65" s="263" t="s">
        <v>4</v>
      </c>
      <c r="B65" s="264"/>
      <c r="C65" s="264"/>
      <c r="D65" s="265"/>
      <c r="E65" s="15"/>
      <c r="F65" s="16"/>
      <c r="G65" s="39">
        <f>SUM(G7:G63)</f>
        <v>0</v>
      </c>
      <c r="H65" s="39">
        <f t="shared" ref="H65:M65" si="6">SUM(H7:H63)</f>
        <v>0</v>
      </c>
      <c r="I65" s="39">
        <f t="shared" si="6"/>
        <v>0</v>
      </c>
      <c r="J65" s="39">
        <f ca="1">SUM(J7:J63)</f>
        <v>0</v>
      </c>
      <c r="K65" s="39"/>
      <c r="L65" s="39">
        <f t="shared" si="6"/>
        <v>0</v>
      </c>
      <c r="M65" s="39">
        <f t="shared" ca="1" si="6"/>
        <v>0</v>
      </c>
      <c r="O65" s="110">
        <f t="shared" ref="O65:V65" si="7">SUM(O16:O40)</f>
        <v>0</v>
      </c>
      <c r="P65" s="110">
        <f t="shared" si="7"/>
        <v>0</v>
      </c>
      <c r="Q65" s="110">
        <f t="shared" si="7"/>
        <v>0</v>
      </c>
      <c r="R65" s="110">
        <f t="shared" si="7"/>
        <v>0</v>
      </c>
      <c r="S65" s="110">
        <f t="shared" si="7"/>
        <v>0</v>
      </c>
      <c r="T65" s="110">
        <f t="shared" si="7"/>
        <v>0</v>
      </c>
      <c r="U65" s="110">
        <f t="shared" si="7"/>
        <v>0</v>
      </c>
      <c r="V65" s="110">
        <f t="shared" si="7"/>
        <v>0</v>
      </c>
    </row>
    <row r="66" spans="1:22" x14ac:dyDescent="0.2">
      <c r="F66" s="13"/>
      <c r="J66" s="230"/>
      <c r="K66" s="230"/>
      <c r="L66" s="230" t="s">
        <v>43</v>
      </c>
      <c r="M66" s="104" t="e">
        <f ca="1">M65-SUM(O65:V65)-#REF!-L65-J65</f>
        <v>#REF!</v>
      </c>
    </row>
    <row r="67" spans="1:22" s="101" customFormat="1" ht="12" x14ac:dyDescent="0.2">
      <c r="F67" s="102"/>
      <c r="G67" s="103"/>
      <c r="H67" s="103"/>
      <c r="I67" s="103"/>
      <c r="J67" s="103"/>
      <c r="K67" s="103"/>
      <c r="L67" s="103"/>
      <c r="M67" s="103"/>
      <c r="O67" s="111"/>
      <c r="P67" s="110"/>
      <c r="Q67" s="107"/>
      <c r="R67" s="107"/>
      <c r="S67" s="107"/>
      <c r="T67" s="107"/>
      <c r="U67" s="107"/>
      <c r="V67" s="107"/>
    </row>
    <row r="68" spans="1:22" x14ac:dyDescent="0.2">
      <c r="F68" s="13"/>
    </row>
  </sheetData>
  <sheetProtection formatCells="0" formatColumns="0" formatRows="0" insertColumns="0" insertRows="0" insertHyperlinks="0" deleteColumns="0" deleteRows="0" sort="0" autoFilter="0" pivotTables="0"/>
  <mergeCells count="12">
    <mergeCell ref="O5:V5"/>
    <mergeCell ref="A1:D1"/>
    <mergeCell ref="A65:D65"/>
    <mergeCell ref="A5:A6"/>
    <mergeCell ref="A2:D2"/>
    <mergeCell ref="E5:E6"/>
    <mergeCell ref="B5:B6"/>
    <mergeCell ref="G5:M5"/>
    <mergeCell ref="F5:F6"/>
    <mergeCell ref="D5:D6"/>
    <mergeCell ref="C5:C6"/>
    <mergeCell ref="I3:M3"/>
  </mergeCells>
  <phoneticPr fontId="5" type="noConversion"/>
  <pageMargins left="0.31496062992125984" right="0.31496062992125984" top="0.39370078740157483" bottom="0" header="0.31496062992125984" footer="0.31496062992125984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B2D79-95E3-4DA0-B334-F1469A3D23FF}">
  <sheetPr>
    <tabColor theme="9" tint="-0.249977111117893"/>
  </sheetPr>
  <dimension ref="A1:BO68"/>
  <sheetViews>
    <sheetView zoomScaleNormal="100" workbookViewId="0">
      <pane xSplit="6" ySplit="5" topLeftCell="G9" activePane="bottomRight" state="frozen"/>
      <selection pane="topRight" activeCell="F1" sqref="F1"/>
      <selection pane="bottomLeft" activeCell="A6" sqref="A6"/>
      <selection pane="bottomRight" activeCell="K15" sqref="K15"/>
    </sheetView>
  </sheetViews>
  <sheetFormatPr defaultColWidth="10.28515625" defaultRowHeight="12.75" x14ac:dyDescent="0.2"/>
  <cols>
    <col min="1" max="1" width="4.28515625" customWidth="1"/>
    <col min="2" max="2" width="8.28515625" customWidth="1"/>
    <col min="3" max="3" width="2.7109375" customWidth="1"/>
    <col min="4" max="4" width="7" customWidth="1"/>
    <col min="5" max="5" width="26.28515625" customWidth="1"/>
    <col min="6" max="6" width="15.7109375" customWidth="1"/>
    <col min="7" max="7" width="8.28515625" style="13" customWidth="1"/>
    <col min="8" max="8" width="8.28515625" style="242" customWidth="1"/>
    <col min="9" max="9" width="9.140625" style="242" bestFit="1" customWidth="1"/>
    <col min="10" max="11" width="9.140625" style="242" customWidth="1"/>
    <col min="12" max="13" width="7.42578125" style="13" customWidth="1"/>
    <col min="14" max="14" width="13.42578125" style="2" customWidth="1"/>
    <col min="15" max="15" width="8.42578125" style="2" customWidth="1"/>
    <col min="16" max="18" width="13.42578125" style="2" customWidth="1"/>
    <col min="19" max="20" width="11.28515625" style="2" customWidth="1"/>
    <col min="21" max="22" width="13.42578125" style="31" customWidth="1"/>
    <col min="23" max="23" width="9.5703125" style="34" customWidth="1"/>
    <col min="24" max="24" width="9.42578125" style="34" customWidth="1"/>
    <col min="25" max="25" width="13.140625" style="2" customWidth="1"/>
    <col min="26" max="26" width="8.7109375" style="181" customWidth="1"/>
    <col min="27" max="27" width="8.7109375" style="41" customWidth="1"/>
    <col min="28" max="29" width="12.7109375" style="2" customWidth="1"/>
    <col min="30" max="30" width="13.140625" style="2" customWidth="1"/>
    <col min="31" max="31" width="10.28515625" style="2" bestFit="1" customWidth="1"/>
    <col min="32" max="32" width="9.28515625" style="2" customWidth="1"/>
    <col min="33" max="34" width="12.7109375" style="2" customWidth="1"/>
    <col min="35" max="35" width="13.140625" style="2" customWidth="1"/>
    <col min="36" max="37" width="8.7109375" style="2" customWidth="1"/>
    <col min="38" max="39" width="12.7109375" style="2" customWidth="1"/>
    <col min="40" max="40" width="13.140625" style="2" customWidth="1"/>
    <col min="41" max="41" width="9.28515625" style="2" bestFit="1" customWidth="1"/>
    <col min="42" max="42" width="9.28515625" style="2" customWidth="1"/>
    <col min="43" max="44" width="12.7109375" style="2" customWidth="1"/>
    <col min="45" max="45" width="13.140625" style="2" customWidth="1"/>
    <col min="46" max="47" width="8.7109375" style="2" customWidth="1"/>
    <col min="48" max="49" width="12.7109375" style="2" customWidth="1"/>
    <col min="50" max="50" width="13.140625" style="2" customWidth="1"/>
    <col min="51" max="51" width="9.28515625" style="2" bestFit="1" customWidth="1"/>
    <col min="52" max="52" width="9.28515625" style="2" customWidth="1"/>
    <col min="53" max="54" width="12.7109375" style="2" customWidth="1"/>
    <col min="55" max="55" width="13.140625" style="2" customWidth="1"/>
    <col min="56" max="57" width="8.7109375" style="2" customWidth="1"/>
    <col min="58" max="59" width="12.7109375" style="2" customWidth="1"/>
    <col min="60" max="60" width="13.140625" style="2" customWidth="1"/>
    <col min="61" max="61" width="9.28515625" style="2" bestFit="1" customWidth="1"/>
    <col min="62" max="62" width="9.28515625" style="2" customWidth="1"/>
    <col min="63" max="64" width="12.7109375" style="2" customWidth="1"/>
  </cols>
  <sheetData>
    <row r="1" spans="1:64" ht="17.45" customHeight="1" x14ac:dyDescent="0.25">
      <c r="A1" s="278" t="str">
        <f>วันทำงาน!A1</f>
        <v>06  ศูนย์กระจายสินค้า อุดรธานี</v>
      </c>
      <c r="B1" s="278"/>
      <c r="C1" s="278"/>
      <c r="D1" s="278"/>
      <c r="E1" s="278"/>
      <c r="F1" s="176" t="str">
        <f>IF(วันทำงาน!E1&lt;&gt;"",วันทำงาน!E1,"")</f>
        <v/>
      </c>
      <c r="G1" s="11"/>
      <c r="H1" s="232"/>
      <c r="I1" s="232"/>
      <c r="J1" s="232"/>
      <c r="K1" s="232"/>
      <c r="L1" s="11"/>
      <c r="M1" s="11"/>
      <c r="N1" s="8"/>
      <c r="O1" s="8"/>
      <c r="P1" s="8"/>
      <c r="Q1" s="8"/>
      <c r="R1" s="8"/>
      <c r="S1" s="8"/>
      <c r="T1" s="8"/>
      <c r="U1" s="29"/>
      <c r="V1" s="29"/>
      <c r="W1" s="32"/>
      <c r="X1" s="32"/>
      <c r="Y1" s="8"/>
      <c r="Z1" s="178"/>
      <c r="AA1" s="40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</row>
    <row r="2" spans="1:64" s="7" customFormat="1" ht="19.899999999999999" customHeight="1" x14ac:dyDescent="0.25">
      <c r="A2" s="6" t="str">
        <f>"รายละเอียดการคิด Incentive ประจำเดือน  "&amp;วันทำงาน!L4</f>
        <v>รายละเอียดการคิด Incentive ประจำเดือน   July 2021</v>
      </c>
      <c r="B2" s="6"/>
      <c r="C2" s="6"/>
      <c r="D2" s="6"/>
      <c r="E2" s="6"/>
      <c r="F2" s="6"/>
      <c r="G2" s="12"/>
      <c r="H2" s="233"/>
      <c r="I2" s="233"/>
      <c r="J2" s="233"/>
      <c r="K2" s="233"/>
      <c r="L2" s="12"/>
      <c r="M2" s="12"/>
      <c r="N2" s="9"/>
      <c r="O2" s="9"/>
      <c r="P2" s="9"/>
      <c r="Q2" s="9"/>
      <c r="R2" s="9"/>
      <c r="S2" s="9"/>
      <c r="T2" s="9"/>
      <c r="U2" s="30"/>
      <c r="V2" s="30"/>
      <c r="W2" s="33"/>
      <c r="X2" s="33"/>
      <c r="Y2" s="9"/>
      <c r="Z2" s="179"/>
      <c r="AA2" s="40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4" s="100" customFormat="1" ht="13.15" customHeight="1" x14ac:dyDescent="0.2">
      <c r="A3" s="96"/>
      <c r="B3" s="96"/>
      <c r="C3" s="96"/>
      <c r="D3" s="96"/>
      <c r="E3" s="96"/>
      <c r="F3" s="96"/>
      <c r="G3" s="96"/>
      <c r="H3" s="234"/>
      <c r="I3" s="234"/>
      <c r="J3" s="234"/>
      <c r="K3" s="234"/>
      <c r="L3" s="96"/>
      <c r="M3" s="96"/>
      <c r="N3" s="96"/>
      <c r="O3" s="96"/>
      <c r="P3" s="244"/>
      <c r="Q3" s="96"/>
      <c r="R3" s="244"/>
      <c r="S3" s="96"/>
      <c r="T3" s="96"/>
      <c r="U3" s="97"/>
      <c r="V3" s="97"/>
      <c r="W3" s="98"/>
      <c r="X3" s="98"/>
      <c r="Y3" s="96"/>
      <c r="Z3" s="180"/>
      <c r="AA3" s="96"/>
      <c r="AB3" s="99"/>
      <c r="AC3" s="99"/>
      <c r="AE3" s="96" t="s">
        <v>69</v>
      </c>
      <c r="AF3" s="96"/>
      <c r="AG3" s="99"/>
      <c r="AH3" s="99"/>
      <c r="AI3" s="96"/>
      <c r="AJ3" s="96" t="s">
        <v>69</v>
      </c>
      <c r="AK3" s="96"/>
      <c r="AL3" s="99"/>
      <c r="AM3" s="96"/>
      <c r="AN3" s="96"/>
      <c r="AO3" s="96" t="s">
        <v>69</v>
      </c>
      <c r="AP3" s="96"/>
      <c r="AQ3" s="99"/>
      <c r="AR3" s="96"/>
      <c r="AS3" s="96"/>
      <c r="AT3" s="96" t="s">
        <v>69</v>
      </c>
      <c r="AU3" s="96"/>
      <c r="AV3" s="99"/>
      <c r="AW3" s="96"/>
      <c r="AX3" s="96"/>
      <c r="AY3" s="96" t="s">
        <v>69</v>
      </c>
      <c r="AZ3" s="96"/>
      <c r="BA3" s="99"/>
      <c r="BB3" s="96"/>
      <c r="BC3" s="96"/>
      <c r="BD3" s="96" t="s">
        <v>69</v>
      </c>
      <c r="BE3" s="96"/>
      <c r="BF3" s="99"/>
      <c r="BG3" s="96"/>
      <c r="BH3" s="96"/>
      <c r="BI3" s="96" t="s">
        <v>69</v>
      </c>
      <c r="BJ3" s="96"/>
      <c r="BK3" s="99"/>
      <c r="BL3" s="96"/>
    </row>
    <row r="4" spans="1:64" ht="23.45" customHeight="1" x14ac:dyDescent="0.2">
      <c r="A4" s="266" t="s">
        <v>1</v>
      </c>
      <c r="B4" s="269" t="s">
        <v>3</v>
      </c>
      <c r="C4" s="192"/>
      <c r="D4" s="269" t="s">
        <v>16</v>
      </c>
      <c r="E4" s="266" t="s">
        <v>5</v>
      </c>
      <c r="F4" s="266" t="s">
        <v>2</v>
      </c>
      <c r="G4" s="266" t="s">
        <v>8</v>
      </c>
      <c r="H4" s="235"/>
      <c r="I4" s="235"/>
      <c r="J4" s="235"/>
      <c r="K4" s="235"/>
      <c r="L4" s="279" t="s">
        <v>25</v>
      </c>
      <c r="M4" s="280"/>
      <c r="N4" s="287" t="s">
        <v>77</v>
      </c>
      <c r="O4" s="288"/>
      <c r="P4" s="288"/>
      <c r="Q4" s="288"/>
      <c r="R4" s="288"/>
      <c r="S4" s="288"/>
      <c r="T4" s="289"/>
      <c r="U4" s="284" t="s">
        <v>61</v>
      </c>
      <c r="V4" s="285"/>
      <c r="W4" s="285"/>
      <c r="X4" s="286"/>
      <c r="Y4" s="276" t="str">
        <f>วันทำงาน!AQ5</f>
        <v>น้ำดื่ม</v>
      </c>
      <c r="Z4" s="276"/>
      <c r="AA4" s="276"/>
      <c r="AB4" s="276"/>
      <c r="AC4" s="277"/>
      <c r="AD4" s="275" t="str">
        <f>วันทำงาน!AR5</f>
        <v>ผลิตภัณฑ์ยา</v>
      </c>
      <c r="AE4" s="276"/>
      <c r="AF4" s="276"/>
      <c r="AG4" s="276"/>
      <c r="AH4" s="277"/>
      <c r="AI4" s="275" t="str">
        <f>วันทำงาน!AS5</f>
        <v>เครื่องสำอางค์</v>
      </c>
      <c r="AJ4" s="276"/>
      <c r="AK4" s="276"/>
      <c r="AL4" s="276"/>
      <c r="AM4" s="277"/>
      <c r="AN4" s="275" t="str">
        <f>วันทำงาน!AT5</f>
        <v>อาหารเสริม</v>
      </c>
      <c r="AO4" s="276"/>
      <c r="AP4" s="276"/>
      <c r="AQ4" s="276"/>
      <c r="AR4" s="277"/>
      <c r="AS4" s="275" t="str">
        <f>วันทำงาน!AU5</f>
        <v>อาหารบริโภค</v>
      </c>
      <c r="AT4" s="276"/>
      <c r="AU4" s="276"/>
      <c r="AV4" s="276"/>
      <c r="AW4" s="277"/>
      <c r="AX4" s="275" t="str">
        <f>วันทำงาน!AV5</f>
        <v>6xxx</v>
      </c>
      <c r="AY4" s="276"/>
      <c r="AZ4" s="276"/>
      <c r="BA4" s="276"/>
      <c r="BB4" s="277"/>
      <c r="BC4" s="275" t="str">
        <f>วันทำงาน!AW5</f>
        <v>7xxx</v>
      </c>
      <c r="BD4" s="276"/>
      <c r="BE4" s="276"/>
      <c r="BF4" s="276"/>
      <c r="BG4" s="277"/>
      <c r="BH4" s="275" t="str">
        <f>วันทำงาน!AX5</f>
        <v>8xxx</v>
      </c>
      <c r="BI4" s="276"/>
      <c r="BJ4" s="276"/>
      <c r="BK4" s="276"/>
      <c r="BL4" s="277"/>
    </row>
    <row r="5" spans="1:64" ht="19.899999999999999" customHeight="1" x14ac:dyDescent="0.2">
      <c r="A5" s="267"/>
      <c r="B5" s="270"/>
      <c r="C5" s="193"/>
      <c r="D5" s="270"/>
      <c r="E5" s="267"/>
      <c r="F5" s="267"/>
      <c r="G5" s="267"/>
      <c r="H5" s="236"/>
      <c r="I5" s="236"/>
      <c r="J5" s="236"/>
      <c r="K5" s="236"/>
      <c r="L5" s="225" t="s">
        <v>26</v>
      </c>
      <c r="M5" s="225" t="s">
        <v>47</v>
      </c>
      <c r="N5" s="38" t="s">
        <v>26</v>
      </c>
      <c r="O5" s="38" t="s">
        <v>78</v>
      </c>
      <c r="P5" s="38" t="s">
        <v>47</v>
      </c>
      <c r="Q5" s="245" t="s">
        <v>75</v>
      </c>
      <c r="R5" s="141" t="s">
        <v>79</v>
      </c>
      <c r="S5" s="245" t="s">
        <v>48</v>
      </c>
      <c r="T5" s="245" t="s">
        <v>80</v>
      </c>
      <c r="U5" s="197" t="s">
        <v>52</v>
      </c>
      <c r="V5" s="197" t="s">
        <v>65</v>
      </c>
      <c r="W5" s="198" t="s">
        <v>66</v>
      </c>
      <c r="X5" s="226" t="s">
        <v>72</v>
      </c>
      <c r="Y5" s="194" t="s">
        <v>10</v>
      </c>
      <c r="Z5" s="119" t="s">
        <v>64</v>
      </c>
      <c r="AA5" s="120" t="s">
        <v>12</v>
      </c>
      <c r="AB5" s="119" t="s">
        <v>11</v>
      </c>
      <c r="AC5" s="119" t="s">
        <v>68</v>
      </c>
      <c r="AD5" s="194" t="s">
        <v>10</v>
      </c>
      <c r="AE5" s="119" t="s">
        <v>64</v>
      </c>
      <c r="AF5" s="120" t="s">
        <v>12</v>
      </c>
      <c r="AG5" s="119" t="s">
        <v>11</v>
      </c>
      <c r="AH5" s="119" t="s">
        <v>68</v>
      </c>
      <c r="AI5" s="194" t="s">
        <v>10</v>
      </c>
      <c r="AJ5" s="119" t="s">
        <v>64</v>
      </c>
      <c r="AK5" s="120" t="s">
        <v>12</v>
      </c>
      <c r="AL5" s="119" t="s">
        <v>11</v>
      </c>
      <c r="AM5" s="119" t="s">
        <v>68</v>
      </c>
      <c r="AN5" s="194" t="s">
        <v>10</v>
      </c>
      <c r="AO5" s="119" t="s">
        <v>64</v>
      </c>
      <c r="AP5" s="120" t="s">
        <v>12</v>
      </c>
      <c r="AQ5" s="119" t="s">
        <v>11</v>
      </c>
      <c r="AR5" s="119" t="s">
        <v>68</v>
      </c>
      <c r="AS5" s="194" t="s">
        <v>10</v>
      </c>
      <c r="AT5" s="119" t="s">
        <v>64</v>
      </c>
      <c r="AU5" s="120" t="s">
        <v>12</v>
      </c>
      <c r="AV5" s="119" t="s">
        <v>11</v>
      </c>
      <c r="AW5" s="119" t="s">
        <v>68</v>
      </c>
      <c r="AX5" s="194" t="s">
        <v>10</v>
      </c>
      <c r="AY5" s="119" t="s">
        <v>64</v>
      </c>
      <c r="AZ5" s="120" t="s">
        <v>12</v>
      </c>
      <c r="BA5" s="119" t="s">
        <v>11</v>
      </c>
      <c r="BB5" s="119" t="s">
        <v>68</v>
      </c>
      <c r="BC5" s="194" t="s">
        <v>10</v>
      </c>
      <c r="BD5" s="119" t="s">
        <v>64</v>
      </c>
      <c r="BE5" s="120" t="s">
        <v>12</v>
      </c>
      <c r="BF5" s="119" t="s">
        <v>11</v>
      </c>
      <c r="BG5" s="119" t="s">
        <v>68</v>
      </c>
      <c r="BH5" s="194" t="s">
        <v>10</v>
      </c>
      <c r="BI5" s="119" t="s">
        <v>64</v>
      </c>
      <c r="BJ5" s="120" t="s">
        <v>12</v>
      </c>
      <c r="BK5" s="119" t="s">
        <v>11</v>
      </c>
      <c r="BL5" s="119" t="s">
        <v>68</v>
      </c>
    </row>
    <row r="6" spans="1:64" s="229" customFormat="1" ht="13.15" customHeight="1" x14ac:dyDescent="0.2">
      <c r="A6" s="166" t="str">
        <f>IF(วันทำงาน!A6&lt;&gt;"",วันทำงาน!A6,"")</f>
        <v/>
      </c>
      <c r="B6" s="166" t="str">
        <f>IF(วันทำงาน!B6&lt;&gt;"",วันทำงาน!B6,"")</f>
        <v/>
      </c>
      <c r="C6" s="166" t="str">
        <f>IF(B6&lt;&gt;"",1,"")</f>
        <v/>
      </c>
      <c r="D6" s="166" t="str">
        <f>IF(วันทำงาน!C6&lt;&gt;"",วันทำงาน!C6,"")</f>
        <v/>
      </c>
      <c r="E6" s="167" t="str">
        <f>IF(วันทำงาน!D6&lt;&gt;"",วันทำงาน!D6,"")</f>
        <v/>
      </c>
      <c r="F6" s="168" t="str">
        <f>IF(วันทำงาน!E6&lt;&gt;"",วันทำงาน!E6,"")</f>
        <v/>
      </c>
      <c r="G6" s="166" t="str">
        <f>IF(วันทำงาน!F6&lt;&gt;"",วันทำงาน!F6,"")</f>
        <v/>
      </c>
      <c r="H6" s="237"/>
      <c r="I6" s="237"/>
      <c r="J6" s="237"/>
      <c r="K6" s="237"/>
      <c r="L6" s="166" t="str">
        <f>IF(วันทำงาน!J6&lt;&gt;"",วันทำงาน!J6,"")</f>
        <v/>
      </c>
      <c r="M6" s="166" t="str">
        <f>IF(วันทำงาน!K6&lt;&gt;"",วันทำงาน!K6,"")</f>
        <v/>
      </c>
      <c r="N6" s="170">
        <f ca="1">V6*เงื่อนไข!$H$7</f>
        <v>0</v>
      </c>
      <c r="O6" s="170"/>
      <c r="P6" s="170"/>
      <c r="Q6" s="170" t="e">
        <f ca="1">N6/SUM(C6:C9)</f>
        <v>#DIV/0!</v>
      </c>
      <c r="R6" s="170"/>
      <c r="S6" s="217"/>
      <c r="T6" s="218" t="e">
        <f t="shared" ref="T6:T14" ca="1" si="0">SUM(Q6:S6)</f>
        <v>#DIV/0!</v>
      </c>
      <c r="U6" s="199"/>
      <c r="V6" s="199">
        <f ca="1">SUMIF(X$15:X$64,"P",V$15:V$63)</f>
        <v>0</v>
      </c>
      <c r="W6" s="200" t="s">
        <v>73</v>
      </c>
      <c r="X6" s="228"/>
      <c r="Y6" s="199"/>
      <c r="Z6" s="186"/>
      <c r="AA6" s="186"/>
      <c r="AB6" s="172"/>
      <c r="AC6" s="173"/>
      <c r="AD6" s="174"/>
      <c r="AE6" s="171"/>
      <c r="AF6" s="171"/>
      <c r="AG6" s="172"/>
      <c r="AH6" s="173"/>
      <c r="AI6" s="174"/>
      <c r="AJ6" s="171"/>
      <c r="AK6" s="171"/>
      <c r="AL6" s="172"/>
      <c r="AM6" s="173"/>
      <c r="AN6" s="174"/>
      <c r="AO6" s="171"/>
      <c r="AP6" s="171"/>
      <c r="AQ6" s="172"/>
      <c r="AR6" s="173"/>
      <c r="AS6" s="174"/>
      <c r="AT6" s="171"/>
      <c r="AU6" s="171"/>
      <c r="AV6" s="172"/>
      <c r="AW6" s="173"/>
      <c r="AX6" s="174"/>
      <c r="AY6" s="171"/>
      <c r="AZ6" s="171"/>
      <c r="BA6" s="172"/>
      <c r="BB6" s="173"/>
      <c r="BC6" s="174"/>
      <c r="BD6" s="171"/>
      <c r="BE6" s="171"/>
      <c r="BF6" s="172"/>
      <c r="BG6" s="173"/>
      <c r="BH6" s="174"/>
      <c r="BI6" s="171"/>
      <c r="BJ6" s="171"/>
      <c r="BK6" s="172"/>
      <c r="BL6" s="173"/>
    </row>
    <row r="7" spans="1:64" s="229" customFormat="1" ht="13.15" customHeight="1" x14ac:dyDescent="0.2">
      <c r="A7" s="166" t="str">
        <f>IF(วันทำงาน!A7&lt;&gt;"",วันทำงาน!A7,"")</f>
        <v/>
      </c>
      <c r="B7" s="166"/>
      <c r="C7" s="166" t="str">
        <f t="shared" ref="C7:C14" si="1">IF(B7&lt;&gt;"",1,"")</f>
        <v/>
      </c>
      <c r="D7" s="166" t="str">
        <f>IF(วันทำงาน!C7&lt;&gt;"",วันทำงาน!C7,"")</f>
        <v/>
      </c>
      <c r="E7" s="167" t="str">
        <f>IF(วันทำงาน!D7&lt;&gt;"",วันทำงาน!D7,"")</f>
        <v/>
      </c>
      <c r="F7" s="168" t="str">
        <f>IF(วันทำงาน!E7&lt;&gt;"",วันทำงาน!E7,"")</f>
        <v/>
      </c>
      <c r="G7" s="166" t="str">
        <f>IF(วันทำงาน!F7&lt;&gt;"",วันทำงาน!F7,"")</f>
        <v/>
      </c>
      <c r="H7" s="237"/>
      <c r="I7" s="237"/>
      <c r="J7" s="237"/>
      <c r="K7" s="237"/>
      <c r="L7" s="166" t="str">
        <f>IF(วันทำงาน!J7&lt;&gt;"",วันทำงาน!J7,"")</f>
        <v/>
      </c>
      <c r="M7" s="166" t="str">
        <f>IF(วันทำงาน!K7&lt;&gt;"",วันทำงาน!K7,"")</f>
        <v/>
      </c>
      <c r="N7" s="170"/>
      <c r="O7" s="170"/>
      <c r="P7" s="170"/>
      <c r="Q7" s="170" t="str">
        <f>IF(B7&lt;&gt;"",Q6,"")</f>
        <v/>
      </c>
      <c r="R7" s="170"/>
      <c r="S7" s="217"/>
      <c r="T7" s="218">
        <f t="shared" si="0"/>
        <v>0</v>
      </c>
      <c r="U7" s="199"/>
      <c r="V7" s="199"/>
      <c r="W7" s="200"/>
      <c r="X7" s="219"/>
      <c r="Y7" s="222"/>
      <c r="Z7" s="186"/>
      <c r="AA7" s="186"/>
      <c r="AB7" s="172"/>
      <c r="AC7" s="173"/>
      <c r="AD7" s="174"/>
      <c r="AE7" s="171"/>
      <c r="AF7" s="171"/>
      <c r="AG7" s="172"/>
      <c r="AH7" s="173"/>
      <c r="AI7" s="174"/>
      <c r="AJ7" s="171"/>
      <c r="AK7" s="171"/>
      <c r="AL7" s="172"/>
      <c r="AM7" s="173"/>
      <c r="AN7" s="174"/>
      <c r="AO7" s="171"/>
      <c r="AP7" s="171"/>
      <c r="AQ7" s="172"/>
      <c r="AR7" s="173"/>
      <c r="AS7" s="174"/>
      <c r="AT7" s="171"/>
      <c r="AU7" s="171"/>
      <c r="AV7" s="172"/>
      <c r="AW7" s="173"/>
      <c r="AX7" s="174"/>
      <c r="AY7" s="171"/>
      <c r="AZ7" s="171"/>
      <c r="BA7" s="172"/>
      <c r="BB7" s="173"/>
      <c r="BC7" s="174"/>
      <c r="BD7" s="171"/>
      <c r="BE7" s="171"/>
      <c r="BF7" s="172"/>
      <c r="BG7" s="173"/>
      <c r="BH7" s="174"/>
      <c r="BI7" s="171"/>
      <c r="BJ7" s="171"/>
      <c r="BK7" s="172"/>
      <c r="BL7" s="173"/>
    </row>
    <row r="8" spans="1:64" s="229" customFormat="1" ht="13.15" customHeight="1" x14ac:dyDescent="0.2">
      <c r="A8" s="166" t="str">
        <f>IF(วันทำงาน!A8&lt;&gt;"",วันทำงาน!A8,"")</f>
        <v/>
      </c>
      <c r="B8" s="166" t="str">
        <f>IF(วันทำงาน!B8&lt;&gt;"",วันทำงาน!B8,"")</f>
        <v/>
      </c>
      <c r="C8" s="166" t="str">
        <f t="shared" si="1"/>
        <v/>
      </c>
      <c r="D8" s="166" t="str">
        <f>IF(วันทำงาน!C8&lt;&gt;"",วันทำงาน!C8,"")</f>
        <v/>
      </c>
      <c r="E8" s="167" t="str">
        <f>IF(วันทำงาน!D8&lt;&gt;"",วันทำงาน!D8,"")</f>
        <v/>
      </c>
      <c r="F8" s="168" t="str">
        <f>IF(วันทำงาน!E8&lt;&gt;"",วันทำงาน!E8,"")</f>
        <v/>
      </c>
      <c r="G8" s="166" t="str">
        <f>IF(วันทำงาน!F8&lt;&gt;"",วันทำงาน!F8,"")</f>
        <v/>
      </c>
      <c r="H8" s="237"/>
      <c r="I8" s="237"/>
      <c r="J8" s="237"/>
      <c r="K8" s="237"/>
      <c r="L8" s="166" t="str">
        <f>IF(วันทำงาน!J8&lt;&gt;"",วันทำงาน!J8,"")</f>
        <v/>
      </c>
      <c r="M8" s="166" t="str">
        <f>IF(วันทำงาน!K8&lt;&gt;"",วันทำงาน!K8,"")</f>
        <v/>
      </c>
      <c r="N8" s="170"/>
      <c r="O8" s="170"/>
      <c r="P8" s="170"/>
      <c r="Q8" s="170" t="str">
        <f>IF(B8&lt;&gt;"",Q7,"")</f>
        <v/>
      </c>
      <c r="R8" s="170"/>
      <c r="S8" s="217"/>
      <c r="T8" s="218">
        <f t="shared" si="0"/>
        <v>0</v>
      </c>
      <c r="U8" s="199"/>
      <c r="V8" s="199"/>
      <c r="W8" s="200"/>
      <c r="X8" s="219"/>
      <c r="Y8" s="222"/>
      <c r="Z8" s="186"/>
      <c r="AA8" s="186"/>
      <c r="AB8" s="172"/>
      <c r="AC8" s="173"/>
      <c r="AD8" s="174"/>
      <c r="AE8" s="171"/>
      <c r="AF8" s="171"/>
      <c r="AG8" s="172"/>
      <c r="AH8" s="173"/>
      <c r="AI8" s="174"/>
      <c r="AJ8" s="171"/>
      <c r="AK8" s="171"/>
      <c r="AL8" s="172"/>
      <c r="AM8" s="173"/>
      <c r="AN8" s="174"/>
      <c r="AO8" s="171"/>
      <c r="AP8" s="171"/>
      <c r="AQ8" s="172"/>
      <c r="AR8" s="173"/>
      <c r="AS8" s="174"/>
      <c r="AT8" s="171"/>
      <c r="AU8" s="171"/>
      <c r="AV8" s="172"/>
      <c r="AW8" s="173"/>
      <c r="AX8" s="174"/>
      <c r="AY8" s="171"/>
      <c r="AZ8" s="171"/>
      <c r="BA8" s="172"/>
      <c r="BB8" s="173"/>
      <c r="BC8" s="174"/>
      <c r="BD8" s="171"/>
      <c r="BE8" s="171"/>
      <c r="BF8" s="172"/>
      <c r="BG8" s="173"/>
      <c r="BH8" s="174"/>
      <c r="BI8" s="171"/>
      <c r="BJ8" s="171"/>
      <c r="BK8" s="172"/>
      <c r="BL8" s="173"/>
    </row>
    <row r="9" spans="1:64" s="229" customFormat="1" ht="13.15" customHeight="1" x14ac:dyDescent="0.2">
      <c r="A9" s="166" t="str">
        <f>IF(วันทำงาน!A9&lt;&gt;"",วันทำงาน!A9,"")</f>
        <v/>
      </c>
      <c r="B9" s="166" t="str">
        <f>IF(วันทำงาน!B9&lt;&gt;"",วันทำงาน!B9,"")</f>
        <v/>
      </c>
      <c r="C9" s="166" t="str">
        <f t="shared" si="1"/>
        <v/>
      </c>
      <c r="D9" s="166" t="str">
        <f>IF(วันทำงาน!C9&lt;&gt;"",วันทำงาน!C9,"")</f>
        <v/>
      </c>
      <c r="E9" s="167" t="str">
        <f>IF(วันทำงาน!D9&lt;&gt;"",วันทำงาน!D9,"")</f>
        <v/>
      </c>
      <c r="F9" s="168" t="str">
        <f>IF(วันทำงาน!E9&lt;&gt;"",วันทำงาน!E9,"")</f>
        <v/>
      </c>
      <c r="G9" s="166" t="str">
        <f>IF(วันทำงาน!F9&lt;&gt;"",วันทำงาน!F9,"")</f>
        <v/>
      </c>
      <c r="H9" s="237"/>
      <c r="I9" s="237"/>
      <c r="J9" s="237"/>
      <c r="K9" s="237"/>
      <c r="L9" s="166" t="str">
        <f>IF(วันทำงาน!J9&lt;&gt;"",วันทำงาน!J9,"")</f>
        <v/>
      </c>
      <c r="M9" s="166" t="str">
        <f>IF(วันทำงาน!K9&lt;&gt;"",วันทำงาน!K9,"")</f>
        <v/>
      </c>
      <c r="N9" s="170"/>
      <c r="O9" s="170"/>
      <c r="P9" s="170"/>
      <c r="Q9" s="170" t="str">
        <f>IF(B9&lt;&gt;"",Q8,"")</f>
        <v/>
      </c>
      <c r="R9" s="170"/>
      <c r="S9" s="217"/>
      <c r="T9" s="218">
        <f t="shared" si="0"/>
        <v>0</v>
      </c>
      <c r="U9" s="199"/>
      <c r="V9" s="199"/>
      <c r="W9" s="200"/>
      <c r="X9" s="219"/>
      <c r="Y9" s="222"/>
      <c r="Z9" s="186"/>
      <c r="AA9" s="186"/>
      <c r="AB9" s="172"/>
      <c r="AC9" s="173"/>
      <c r="AD9" s="174"/>
      <c r="AE9" s="171"/>
      <c r="AF9" s="171"/>
      <c r="AG9" s="172"/>
      <c r="AH9" s="173"/>
      <c r="AI9" s="174"/>
      <c r="AJ9" s="171"/>
      <c r="AK9" s="171"/>
      <c r="AL9" s="172"/>
      <c r="AM9" s="173"/>
      <c r="AN9" s="174"/>
      <c r="AO9" s="171"/>
      <c r="AP9" s="171"/>
      <c r="AQ9" s="172"/>
      <c r="AR9" s="173"/>
      <c r="AS9" s="174"/>
      <c r="AT9" s="171"/>
      <c r="AU9" s="171"/>
      <c r="AV9" s="172"/>
      <c r="AW9" s="173"/>
      <c r="AX9" s="174"/>
      <c r="AY9" s="171"/>
      <c r="AZ9" s="171"/>
      <c r="BA9" s="172"/>
      <c r="BB9" s="173"/>
      <c r="BC9" s="174"/>
      <c r="BD9" s="171"/>
      <c r="BE9" s="171"/>
      <c r="BF9" s="172"/>
      <c r="BG9" s="173"/>
      <c r="BH9" s="174"/>
      <c r="BI9" s="171"/>
      <c r="BJ9" s="171"/>
      <c r="BK9" s="172"/>
      <c r="BL9" s="173"/>
    </row>
    <row r="10" spans="1:64" s="229" customFormat="1" ht="13.15" customHeight="1" x14ac:dyDescent="0.2">
      <c r="A10" s="166" t="str">
        <f>IF(วันทำงาน!A10&lt;&gt;"",วันทำงาน!A10,"")</f>
        <v/>
      </c>
      <c r="B10" s="166" t="str">
        <f>IF(วันทำงาน!B10&lt;&gt;"",วันทำงาน!B10,"")</f>
        <v/>
      </c>
      <c r="C10" s="166" t="str">
        <f t="shared" si="1"/>
        <v/>
      </c>
      <c r="D10" s="166" t="str">
        <f>IF(วันทำงาน!C10&lt;&gt;"",วันทำงาน!C10,"")</f>
        <v/>
      </c>
      <c r="E10" s="167" t="str">
        <f>IF(วันทำงาน!D10&lt;&gt;"",วันทำงาน!D10,"")</f>
        <v/>
      </c>
      <c r="F10" s="168" t="str">
        <f>IF(วันทำงาน!E10&lt;&gt;"",วันทำงาน!E10,"")</f>
        <v/>
      </c>
      <c r="G10" s="166" t="str">
        <f>IF(วันทำงาน!F10&lt;&gt;"",วันทำงาน!F10,"")</f>
        <v/>
      </c>
      <c r="H10" s="237"/>
      <c r="I10" s="237"/>
      <c r="J10" s="237"/>
      <c r="K10" s="237"/>
      <c r="L10" s="166" t="str">
        <f>IF(วันทำงาน!J10&lt;&gt;"",วันทำงาน!J10,"")</f>
        <v/>
      </c>
      <c r="M10" s="166" t="str">
        <f>IF(วันทำงาน!K10&lt;&gt;"",วันทำงาน!K10,"")</f>
        <v/>
      </c>
      <c r="N10" s="170">
        <f ca="1">V10*เงื่อนไข!$H$6</f>
        <v>0</v>
      </c>
      <c r="O10" s="170"/>
      <c r="P10" s="170"/>
      <c r="Q10" s="170" t="e">
        <f ca="1">N10/SUM(C10:C14)</f>
        <v>#DIV/0!</v>
      </c>
      <c r="R10" s="170"/>
      <c r="S10" s="217"/>
      <c r="T10" s="218" t="e">
        <f t="shared" ca="1" si="0"/>
        <v>#DIV/0!</v>
      </c>
      <c r="U10" s="199"/>
      <c r="V10" s="199">
        <f ca="1">SUMIF(X$15:X$64,"P",V$15:V$63)</f>
        <v>0</v>
      </c>
      <c r="W10" s="200" t="s">
        <v>73</v>
      </c>
      <c r="X10" s="228"/>
      <c r="Y10" s="199"/>
      <c r="Z10" s="186"/>
      <c r="AA10" s="186"/>
      <c r="AB10" s="172"/>
      <c r="AC10" s="173"/>
      <c r="AD10" s="174"/>
      <c r="AE10" s="171"/>
      <c r="AF10" s="171"/>
      <c r="AG10" s="172"/>
      <c r="AH10" s="173"/>
      <c r="AI10" s="174"/>
      <c r="AJ10" s="171"/>
      <c r="AK10" s="171"/>
      <c r="AL10" s="172"/>
      <c r="AM10" s="173"/>
      <c r="AN10" s="174"/>
      <c r="AO10" s="171"/>
      <c r="AP10" s="171"/>
      <c r="AQ10" s="172"/>
      <c r="AR10" s="173"/>
      <c r="AS10" s="174"/>
      <c r="AT10" s="171"/>
      <c r="AU10" s="171"/>
      <c r="AV10" s="172"/>
      <c r="AW10" s="173"/>
      <c r="AX10" s="174"/>
      <c r="AY10" s="171"/>
      <c r="AZ10" s="171"/>
      <c r="BA10" s="172"/>
      <c r="BB10" s="173"/>
      <c r="BC10" s="174"/>
      <c r="BD10" s="171"/>
      <c r="BE10" s="171"/>
      <c r="BF10" s="172"/>
      <c r="BG10" s="173"/>
      <c r="BH10" s="174"/>
      <c r="BI10" s="171"/>
      <c r="BJ10" s="171"/>
      <c r="BK10" s="172"/>
      <c r="BL10" s="173"/>
    </row>
    <row r="11" spans="1:64" s="229" customFormat="1" ht="13.15" customHeight="1" x14ac:dyDescent="0.2">
      <c r="A11" s="166" t="str">
        <f>IF(วันทำงาน!A11&lt;&gt;"",วันทำงาน!A11,"")</f>
        <v/>
      </c>
      <c r="B11" s="166" t="str">
        <f>IF(วันทำงาน!B11&lt;&gt;"",วันทำงาน!B11,"")</f>
        <v/>
      </c>
      <c r="C11" s="166" t="str">
        <f t="shared" si="1"/>
        <v/>
      </c>
      <c r="D11" s="166" t="str">
        <f>IF(วันทำงาน!C11&lt;&gt;"",วันทำงาน!C11,"")</f>
        <v/>
      </c>
      <c r="E11" s="167" t="str">
        <f>IF(วันทำงาน!D11&lt;&gt;"",วันทำงาน!D11,"")</f>
        <v/>
      </c>
      <c r="F11" s="168" t="str">
        <f>IF(วันทำงาน!E11&lt;&gt;"",วันทำงาน!E11,"")</f>
        <v/>
      </c>
      <c r="G11" s="166" t="str">
        <f>IF(วันทำงาน!F11&lt;&gt;"",วันทำงาน!F11,"")</f>
        <v/>
      </c>
      <c r="H11" s="237"/>
      <c r="I11" s="237"/>
      <c r="J11" s="237"/>
      <c r="K11" s="237"/>
      <c r="L11" s="166" t="str">
        <f>IF(วันทำงาน!J11&lt;&gt;"",วันทำงาน!J11,"")</f>
        <v/>
      </c>
      <c r="M11" s="166" t="str">
        <f>IF(วันทำงาน!K11&lt;&gt;"",วันทำงาน!K11,"")</f>
        <v/>
      </c>
      <c r="N11" s="170"/>
      <c r="O11" s="170"/>
      <c r="P11" s="170"/>
      <c r="Q11" s="170" t="str">
        <f>IF(B11&lt;&gt;"",Q10,"")</f>
        <v/>
      </c>
      <c r="R11" s="170"/>
      <c r="S11" s="217"/>
      <c r="T11" s="218">
        <f t="shared" si="0"/>
        <v>0</v>
      </c>
      <c r="U11" s="199"/>
      <c r="V11" s="199"/>
      <c r="W11" s="200"/>
      <c r="X11" s="219"/>
      <c r="Y11" s="222"/>
      <c r="Z11" s="186"/>
      <c r="AA11" s="186"/>
      <c r="AB11" s="172"/>
      <c r="AC11" s="173"/>
      <c r="AD11" s="174"/>
      <c r="AE11" s="171"/>
      <c r="AF11" s="171"/>
      <c r="AG11" s="172"/>
      <c r="AH11" s="173"/>
      <c r="AI11" s="174"/>
      <c r="AJ11" s="171"/>
      <c r="AK11" s="171"/>
      <c r="AL11" s="172"/>
      <c r="AM11" s="173"/>
      <c r="AN11" s="174"/>
      <c r="AO11" s="171"/>
      <c r="AP11" s="171"/>
      <c r="AQ11" s="172"/>
      <c r="AR11" s="173"/>
      <c r="AS11" s="174"/>
      <c r="AT11" s="171"/>
      <c r="AU11" s="171"/>
      <c r="AV11" s="172"/>
      <c r="AW11" s="173"/>
      <c r="AX11" s="174"/>
      <c r="AY11" s="171"/>
      <c r="AZ11" s="171"/>
      <c r="BA11" s="172"/>
      <c r="BB11" s="173"/>
      <c r="BC11" s="174"/>
      <c r="BD11" s="171"/>
      <c r="BE11" s="171"/>
      <c r="BF11" s="172"/>
      <c r="BG11" s="173"/>
      <c r="BH11" s="174"/>
      <c r="BI11" s="171"/>
      <c r="BJ11" s="171"/>
      <c r="BK11" s="172"/>
      <c r="BL11" s="173"/>
    </row>
    <row r="12" spans="1:64" s="229" customFormat="1" ht="13.15" customHeight="1" x14ac:dyDescent="0.2">
      <c r="A12" s="166" t="str">
        <f>IF(วันทำงาน!A12&lt;&gt;"",วันทำงาน!A12,"")</f>
        <v/>
      </c>
      <c r="B12" s="166" t="str">
        <f>IF(วันทำงาน!B12&lt;&gt;"",วันทำงาน!B12,"")</f>
        <v/>
      </c>
      <c r="C12" s="166" t="str">
        <f t="shared" si="1"/>
        <v/>
      </c>
      <c r="D12" s="166" t="str">
        <f>IF(วันทำงาน!C12&lt;&gt;"",วันทำงาน!C12,"")</f>
        <v/>
      </c>
      <c r="E12" s="167" t="str">
        <f>IF(วันทำงาน!D12&lt;&gt;"",วันทำงาน!D12,"")</f>
        <v/>
      </c>
      <c r="F12" s="168" t="str">
        <f>IF(วันทำงาน!E12&lt;&gt;"",วันทำงาน!E12,"")</f>
        <v/>
      </c>
      <c r="G12" s="166" t="str">
        <f>IF(วันทำงาน!F12&lt;&gt;"",วันทำงาน!F12,"")</f>
        <v/>
      </c>
      <c r="H12" s="237"/>
      <c r="I12" s="237"/>
      <c r="J12" s="237"/>
      <c r="K12" s="237"/>
      <c r="L12" s="166" t="str">
        <f>IF(วันทำงาน!J12&lt;&gt;"",วันทำงาน!J12,"")</f>
        <v/>
      </c>
      <c r="M12" s="166" t="str">
        <f>IF(วันทำงาน!K12&lt;&gt;"",วันทำงาน!K12,"")</f>
        <v/>
      </c>
      <c r="N12" s="170"/>
      <c r="O12" s="170"/>
      <c r="P12" s="170"/>
      <c r="Q12" s="170" t="str">
        <f>IF(B12&lt;&gt;"",Q11,"")</f>
        <v/>
      </c>
      <c r="R12" s="170"/>
      <c r="S12" s="217"/>
      <c r="T12" s="218">
        <f t="shared" si="0"/>
        <v>0</v>
      </c>
      <c r="U12" s="199"/>
      <c r="V12" s="199"/>
      <c r="W12" s="200"/>
      <c r="X12" s="219"/>
      <c r="Y12" s="169"/>
      <c r="Z12" s="186"/>
      <c r="AA12" s="186"/>
      <c r="AB12" s="174"/>
      <c r="AC12" s="173"/>
      <c r="AD12" s="174"/>
      <c r="AE12" s="171"/>
      <c r="AF12" s="171"/>
      <c r="AG12" s="172"/>
      <c r="AH12" s="173"/>
      <c r="AI12" s="174"/>
      <c r="AJ12" s="171"/>
      <c r="AK12" s="171"/>
      <c r="AL12" s="172"/>
      <c r="AM12" s="173"/>
      <c r="AN12" s="174"/>
      <c r="AO12" s="171"/>
      <c r="AP12" s="171"/>
      <c r="AQ12" s="172"/>
      <c r="AR12" s="173"/>
      <c r="AS12" s="174"/>
      <c r="AT12" s="171"/>
      <c r="AU12" s="171"/>
      <c r="AV12" s="172"/>
      <c r="AW12" s="173"/>
      <c r="AX12" s="174"/>
      <c r="AY12" s="171"/>
      <c r="AZ12" s="171"/>
      <c r="BA12" s="172"/>
      <c r="BB12" s="173"/>
      <c r="BC12" s="174"/>
      <c r="BD12" s="171"/>
      <c r="BE12" s="171"/>
      <c r="BF12" s="172"/>
      <c r="BG12" s="173"/>
      <c r="BH12" s="174"/>
      <c r="BI12" s="171"/>
      <c r="BJ12" s="171"/>
      <c r="BK12" s="172"/>
      <c r="BL12" s="173"/>
    </row>
    <row r="13" spans="1:64" s="229" customFormat="1" ht="13.15" customHeight="1" x14ac:dyDescent="0.2">
      <c r="A13" s="166" t="str">
        <f>IF(วันทำงาน!A13&lt;&gt;"",วันทำงาน!A13,"")</f>
        <v/>
      </c>
      <c r="B13" s="166" t="str">
        <f>IF(วันทำงาน!B13&lt;&gt;"",วันทำงาน!B13,"")</f>
        <v/>
      </c>
      <c r="C13" s="166" t="str">
        <f t="shared" si="1"/>
        <v/>
      </c>
      <c r="D13" s="166" t="str">
        <f>IF(วันทำงาน!C13&lt;&gt;"",วันทำงาน!C13,"")</f>
        <v/>
      </c>
      <c r="E13" s="167" t="str">
        <f>IF(วันทำงาน!D13&lt;&gt;"",วันทำงาน!D13,"")</f>
        <v/>
      </c>
      <c r="F13" s="168" t="str">
        <f>IF(วันทำงาน!E13&lt;&gt;"",วันทำงาน!E13,"")</f>
        <v/>
      </c>
      <c r="G13" s="166" t="str">
        <f>IF(วันทำงาน!F13&lt;&gt;"",วันทำงาน!F13,"")</f>
        <v/>
      </c>
      <c r="H13" s="237"/>
      <c r="I13" s="237"/>
      <c r="J13" s="237"/>
      <c r="K13" s="237"/>
      <c r="L13" s="166" t="str">
        <f>IF(วันทำงาน!J13&lt;&gt;"",วันทำงาน!J13,"")</f>
        <v/>
      </c>
      <c r="M13" s="166" t="str">
        <f>IF(วันทำงาน!K13&lt;&gt;"",วันทำงาน!K13,"")</f>
        <v/>
      </c>
      <c r="N13" s="170"/>
      <c r="O13" s="170"/>
      <c r="P13" s="170"/>
      <c r="Q13" s="170" t="str">
        <f>IF(B13&lt;&gt;"",Q12,"")</f>
        <v/>
      </c>
      <c r="R13" s="170"/>
      <c r="S13" s="217"/>
      <c r="T13" s="218">
        <f t="shared" si="0"/>
        <v>0</v>
      </c>
      <c r="U13" s="199"/>
      <c r="V13" s="199"/>
      <c r="W13" s="200"/>
      <c r="X13" s="219"/>
      <c r="Y13" s="169"/>
      <c r="Z13" s="186"/>
      <c r="AA13" s="186"/>
      <c r="AB13" s="174"/>
      <c r="AC13" s="173"/>
      <c r="AD13" s="174"/>
      <c r="AE13" s="171"/>
      <c r="AF13" s="171"/>
      <c r="AG13" s="172"/>
      <c r="AH13" s="173"/>
      <c r="AI13" s="174"/>
      <c r="AJ13" s="171"/>
      <c r="AK13" s="171"/>
      <c r="AL13" s="172"/>
      <c r="AM13" s="173"/>
      <c r="AN13" s="174"/>
      <c r="AO13" s="171"/>
      <c r="AP13" s="171"/>
      <c r="AQ13" s="172"/>
      <c r="AR13" s="173"/>
      <c r="AS13" s="174"/>
      <c r="AT13" s="171"/>
      <c r="AU13" s="171"/>
      <c r="AV13" s="172"/>
      <c r="AW13" s="173"/>
      <c r="AX13" s="174"/>
      <c r="AY13" s="171"/>
      <c r="AZ13" s="171"/>
      <c r="BA13" s="172"/>
      <c r="BB13" s="173"/>
      <c r="BC13" s="174"/>
      <c r="BD13" s="171"/>
      <c r="BE13" s="171"/>
      <c r="BF13" s="172"/>
      <c r="BG13" s="173"/>
      <c r="BH13" s="174"/>
      <c r="BI13" s="171"/>
      <c r="BJ13" s="171"/>
      <c r="BK13" s="172"/>
      <c r="BL13" s="173"/>
    </row>
    <row r="14" spans="1:64" s="229" customFormat="1" ht="13.15" customHeight="1" x14ac:dyDescent="0.2">
      <c r="A14" s="166" t="str">
        <f>IF(วันทำงาน!A14&lt;&gt;"",วันทำงาน!A14,"")</f>
        <v/>
      </c>
      <c r="B14" s="166" t="str">
        <f>IF(วันทำงาน!B14&lt;&gt;"",วันทำงาน!B14,"")</f>
        <v/>
      </c>
      <c r="C14" s="166" t="str">
        <f t="shared" si="1"/>
        <v/>
      </c>
      <c r="D14" s="166" t="str">
        <f>IF(วันทำงาน!C14&lt;&gt;"",วันทำงาน!C14,"")</f>
        <v/>
      </c>
      <c r="E14" s="167" t="str">
        <f>IF(วันทำงาน!D14&lt;&gt;"",วันทำงาน!D14,"")</f>
        <v/>
      </c>
      <c r="F14" s="168" t="str">
        <f>IF(วันทำงาน!E14&lt;&gt;"",วันทำงาน!E14,"")</f>
        <v/>
      </c>
      <c r="G14" s="166" t="str">
        <f>IF(วันทำงาน!F14&lt;&gt;"",วันทำงาน!F14,"")</f>
        <v/>
      </c>
      <c r="H14" s="237"/>
      <c r="I14" s="237"/>
      <c r="J14" s="237"/>
      <c r="K14" s="237"/>
      <c r="L14" s="166" t="str">
        <f>IF(วันทำงาน!J14&lt;&gt;"",วันทำงาน!J14,"")</f>
        <v/>
      </c>
      <c r="M14" s="166" t="str">
        <f>IF(วันทำงาน!K14&lt;&gt;"",วันทำงาน!K14,"")</f>
        <v/>
      </c>
      <c r="N14" s="170"/>
      <c r="O14" s="170"/>
      <c r="P14" s="170"/>
      <c r="Q14" s="170" t="str">
        <f>IF(B14&lt;&gt;"",Q13,"")</f>
        <v/>
      </c>
      <c r="R14" s="170"/>
      <c r="S14" s="217"/>
      <c r="T14" s="218">
        <f t="shared" si="0"/>
        <v>0</v>
      </c>
      <c r="U14" s="199"/>
      <c r="V14" s="199"/>
      <c r="W14" s="200"/>
      <c r="X14" s="219"/>
      <c r="Y14" s="169"/>
      <c r="Z14" s="186"/>
      <c r="AA14" s="186"/>
      <c r="AB14" s="174"/>
      <c r="AC14" s="173"/>
      <c r="AD14" s="174"/>
      <c r="AE14" s="171"/>
      <c r="AF14" s="171"/>
      <c r="AG14" s="172"/>
      <c r="AH14" s="173"/>
      <c r="AI14" s="174"/>
      <c r="AJ14" s="171"/>
      <c r="AK14" s="171"/>
      <c r="AL14" s="172"/>
      <c r="AM14" s="173"/>
      <c r="AN14" s="174"/>
      <c r="AO14" s="171"/>
      <c r="AP14" s="171"/>
      <c r="AQ14" s="172"/>
      <c r="AR14" s="173"/>
      <c r="AS14" s="174"/>
      <c r="AT14" s="171"/>
      <c r="AU14" s="171"/>
      <c r="AV14" s="172"/>
      <c r="AW14" s="173"/>
      <c r="AX14" s="174"/>
      <c r="AY14" s="171"/>
      <c r="AZ14" s="171"/>
      <c r="BA14" s="172"/>
      <c r="BB14" s="173"/>
      <c r="BC14" s="174"/>
      <c r="BD14" s="171"/>
      <c r="BE14" s="171"/>
      <c r="BF14" s="172"/>
      <c r="BG14" s="173"/>
      <c r="BH14" s="174"/>
      <c r="BI14" s="171"/>
      <c r="BJ14" s="171"/>
      <c r="BK14" s="172"/>
      <c r="BL14" s="173"/>
    </row>
    <row r="15" spans="1:64" s="7" customFormat="1" ht="13.15" customHeight="1" x14ac:dyDescent="0.2">
      <c r="A15" s="204" t="str">
        <f>IF(วันทำงาน!A15&lt;&gt;"",วันทำงาน!A15,"")</f>
        <v/>
      </c>
      <c r="B15" s="204" t="str">
        <f>IF(วันทำงาน!B15&lt;&gt;"",วันทำงาน!B15,"")</f>
        <v/>
      </c>
      <c r="C15" s="204"/>
      <c r="D15" s="204" t="str">
        <f>IF(วันทำงาน!C15&lt;&gt;"",วันทำงาน!C15,"")</f>
        <v/>
      </c>
      <c r="E15" s="205" t="str">
        <f>IF(วันทำงาน!D15&lt;&gt;"",วันทำงาน!D15,"")</f>
        <v/>
      </c>
      <c r="F15" s="105" t="str">
        <f>IF(วันทำงาน!E15&lt;&gt;"",วันทำงาน!E15,"")</f>
        <v/>
      </c>
      <c r="G15" s="204" t="str">
        <f>IF(วันทำงาน!F15&lt;&gt;"",วันทำงาน!F15,"")</f>
        <v/>
      </c>
      <c r="H15" s="238" t="str">
        <f>IF(F15="Salesman",วันทำงาน!G15,"")</f>
        <v/>
      </c>
      <c r="I15" s="243">
        <f t="shared" ref="I15:I46" si="2">N15-Q15</f>
        <v>0</v>
      </c>
      <c r="J15" s="238" t="str">
        <f>IF(F15="Salesman",วันทำงาน!H15,"")</f>
        <v/>
      </c>
      <c r="K15" s="243"/>
      <c r="L15" s="204" t="str">
        <f>IF(วันทำงาน!J15&lt;&gt;"",วันทำงาน!J15,"")</f>
        <v/>
      </c>
      <c r="M15" s="204" t="str">
        <f>IF(วันทำงาน!K15&lt;&gt;"",วันทำงาน!K15,"")</f>
        <v/>
      </c>
      <c r="N15" s="206">
        <f t="shared" ref="N15:N39" si="3">SUM(AC15,AH15,AM15,AR15,AW15,BB15,BG15,BL15)</f>
        <v>0</v>
      </c>
      <c r="O15" s="206">
        <f t="shared" ref="O15:O46" si="4">IF(M15&lt;&gt;"",N15/L15,0)</f>
        <v>0</v>
      </c>
      <c r="P15" s="206" t="e">
        <f>IF((AND(F15="Salesman",H15&lt;&gt;"")),N15*M15/L15,VLOOKUP(B15,H$15:O$63,6,0)*M15*(100%-เงื่อนไข!$B$4))</f>
        <v>#VALUE!</v>
      </c>
      <c r="Q15" s="206">
        <f>IF(H15&lt;&gt;"",N15*เงื่อนไข!$B$4,N15)</f>
        <v>0</v>
      </c>
      <c r="R15" s="206">
        <f>SUMIF(วันทำงาน!$F$67:$F$157,B15,วันทำงาน!$K$67:$K$157)</f>
        <v>0</v>
      </c>
      <c r="S15" s="218">
        <f t="shared" ref="S15:S46" si="5">IF((AND(W15&gt;=100%,Z15&gt;=50%)),10000,0)</f>
        <v>0</v>
      </c>
      <c r="T15" s="218">
        <f>SUM(Q15:S15)</f>
        <v>0</v>
      </c>
      <c r="U15" s="140">
        <f>_xlfn.IFNA(VLOOKUP($F15,เงื่อนไข!$A$4:$AJ$7,3,0),0)</f>
        <v>0</v>
      </c>
      <c r="V15" s="140">
        <f>IF(วันทำงาน!I15&lt;&gt;"",วันทำงาน!I15,0)</f>
        <v>0</v>
      </c>
      <c r="W15" s="139">
        <f>IF(U15=0,0,V15/U15)</f>
        <v>0</v>
      </c>
      <c r="X15" s="220" t="str">
        <f>IF((AND(W15&gt;=80%,Z15&gt;=เงื่อนไข!$D$4)),"P","")</f>
        <v/>
      </c>
      <c r="Y15" s="207">
        <f>วันทำงาน!AQ15</f>
        <v>0</v>
      </c>
      <c r="Z15" s="208">
        <f>IF((AND($W15&gt;=100%,Y15&gt;=เงื่อนไข!$C$4*เงื่อนไข!$D$4)),100%,IF(Y15&lt;&gt;0,Y15/$V15,0))</f>
        <v>0</v>
      </c>
      <c r="AA15" s="208">
        <f>IF($W15&gt;=80%,เงื่อนไข!$H$4,IF($W15&gt;=51%,เงื่อนไข!$G$4,IF($W15=50%,เงื่อนไข!$F$4,IF($W15&lt;50%,เงื่อนไข!$E$4))))</f>
        <v>0</v>
      </c>
      <c r="AB15" s="209">
        <f>IF(Z15&gt;=เงื่อนไข!$D$4,AA15*Y15,0)</f>
        <v>0</v>
      </c>
      <c r="AC15" s="210">
        <f>IF((OR($M15="",$L15="")),0,AB15*($M15/$L15))</f>
        <v>0</v>
      </c>
      <c r="AD15" s="207">
        <f>วันทำงาน!AR15</f>
        <v>0</v>
      </c>
      <c r="AE15" s="208">
        <f>IF(AE$3&lt;&gt;"",$Z15,IF((AND($W15&gt;=100%,AD15&gt;=เงื่อนไข!$C$4*เงื่อนไข!$D$4)),100%,IF(AD15&lt;&gt;0,AD15/$V15,0)))</f>
        <v>0</v>
      </c>
      <c r="AF15" s="208">
        <f>IF($W15&gt;=80%,เงื่อนไข!$L$4,IF($W15&gt;=51%,เงื่อนไข!$K$4,IF($W15=50%,เงื่อนไข!$J$4,IF($W15&lt;50%,เงื่อนไข!$I$4))))</f>
        <v>0</v>
      </c>
      <c r="AG15" s="209">
        <f>IF(AE15&gt;=เงื่อนไข!$D$4,AF15*AD15,0)</f>
        <v>0</v>
      </c>
      <c r="AH15" s="210">
        <f>IF((OR($M16="",$L16="")),0,AG15*($M15/$L15))</f>
        <v>0</v>
      </c>
      <c r="AI15" s="207">
        <f>วันทำงาน!AS15</f>
        <v>0</v>
      </c>
      <c r="AJ15" s="208">
        <f>IF(AJ$3&lt;&gt;"",$Z15,IF((AND($W15&gt;=100%,AI15&gt;=เงื่อนไข!$C$4*เงื่อนไข!$D$4)),100%,IF(AI15&lt;&gt;0,AI15/$V15,0)))</f>
        <v>0</v>
      </c>
      <c r="AK15" s="208">
        <f>IF($W15&gt;=80%,เงื่อนไข!$P$4,IF($W15&gt;=51%,เงื่อนไข!$O$4,IF($W15=50%,เงื่อนไข!$N$4,IF($W15&lt;50%,เงื่อนไข!$M$4))))</f>
        <v>0</v>
      </c>
      <c r="AL15" s="209">
        <f>IF(AJ15&gt;=เงื่อนไข!$D$4,AK15*AI15,0)</f>
        <v>0</v>
      </c>
      <c r="AM15" s="210">
        <f>IF((OR($M16="",$L16="")),0,AL15*($M15/$L15))</f>
        <v>0</v>
      </c>
      <c r="AN15" s="207">
        <f>วันทำงาน!AT15</f>
        <v>0</v>
      </c>
      <c r="AO15" s="208">
        <f>IF(AO$3&lt;&gt;"",$Z15,IF((AND($W15&gt;=100%,AN15&gt;=เงื่อนไข!$C$4*เงื่อนไข!$D$4)),100%,IF(AN15&lt;&gt;0,AN15/$V15,0)))</f>
        <v>0</v>
      </c>
      <c r="AP15" s="208">
        <f>IF($W15&gt;=80%,เงื่อนไข!$T$4,IF($W15&gt;=51%,เงื่อนไข!$S$4,IF($W15=50%,เงื่อนไข!$R$4,IF($W15&lt;50%,เงื่อนไข!$Q$4))))</f>
        <v>0</v>
      </c>
      <c r="AQ15" s="209">
        <f>IF(AO15&gt;=เงื่อนไข!$D$4,AP15*AN15,0)</f>
        <v>0</v>
      </c>
      <c r="AR15" s="210">
        <f>IF((OR($M16="",$L16="")),0,AQ15*($M15/$L15))</f>
        <v>0</v>
      </c>
      <c r="AS15" s="207">
        <f>วันทำงาน!AU15</f>
        <v>0</v>
      </c>
      <c r="AT15" s="208">
        <f>IF(AT$3&lt;&gt;"",$Z15,IF((AND($W15&gt;=100%,AS15&gt;=เงื่อนไข!$C$4*เงื่อนไข!$D$4)),100%,IF(AS15&lt;&gt;0,AS15/$V15,0)))</f>
        <v>0</v>
      </c>
      <c r="AU15" s="208">
        <f>IF($W15&gt;=80%,เงื่อนไข!$X$4,IF($W15&gt;=51%,เงื่อนไข!$W$4,IF($W15=50%,เงื่อนไข!$V$4,IF($W15&lt;50%,เงื่อนไข!$U$4))))</f>
        <v>0</v>
      </c>
      <c r="AV15" s="209">
        <f>IF(AT15&gt;=เงื่อนไข!$D$4,AU15*AS15,0)</f>
        <v>0</v>
      </c>
      <c r="AW15" s="210">
        <f>IF((OR($M16="",$L16="")),0,AV15*($M15/$L15))</f>
        <v>0</v>
      </c>
      <c r="AX15" s="207">
        <f>วันทำงาน!AV15</f>
        <v>0</v>
      </c>
      <c r="AY15" s="208">
        <f>IF(AY$3&lt;&gt;"",$Z15,IF((AND($W15&gt;=100%,AX15&gt;=เงื่อนไข!$C$4*เงื่อนไข!$D$4)),100%,IF(AX15&lt;&gt;0,AX15/$V15,0)))</f>
        <v>0</v>
      </c>
      <c r="AZ15" s="208">
        <f>IF($W15&gt;=80%,เงื่อนไข!$AB$4,IF($W15&gt;=51%,เงื่อนไข!$AA$4,IF($W15=50%,เงื่อนไข!$Z$4,IF($W15&lt;50%,เงื่อนไข!$Y$4))))</f>
        <v>0</v>
      </c>
      <c r="BA15" s="209">
        <f>IF(AY15&gt;=เงื่อนไข!$D$4,AZ15*AX15,0)</f>
        <v>0</v>
      </c>
      <c r="BB15" s="210">
        <f>IF((OR($M16="",$L16="")),0,BA15*($M15/$L15))</f>
        <v>0</v>
      </c>
      <c r="BC15" s="207">
        <f>วันทำงาน!AW15</f>
        <v>0</v>
      </c>
      <c r="BD15" s="208">
        <f>IF(BD$3&lt;&gt;"",$Z15,IF((AND($W15&gt;=100%,BC15&gt;=เงื่อนไข!$C$4*เงื่อนไข!$D$4)),100%,IF(BC15&lt;&gt;0,BC15/$V15,0)))</f>
        <v>0</v>
      </c>
      <c r="BE15" s="208">
        <f>IF($W15&gt;=80%,เงื่อนไข!$AF$4,IF($W15&gt;=51%,เงื่อนไข!$AE$4,IF($W15=50%,เงื่อนไข!$AD$4,IF($W15&lt;50%,เงื่อนไข!$AC$4))))</f>
        <v>0</v>
      </c>
      <c r="BF15" s="209">
        <f>IF(BD15&gt;=เงื่อนไข!$D$4,BE15*BC15,0)</f>
        <v>0</v>
      </c>
      <c r="BG15" s="210">
        <f>IF((OR($M16="",$L16="")),0,BF15*($M15/$L15))</f>
        <v>0</v>
      </c>
      <c r="BH15" s="207">
        <f>วันทำงาน!AX15</f>
        <v>0</v>
      </c>
      <c r="BI15" s="208">
        <f>IF(BI$3&lt;&gt;"",$Z15,IF((AND($W15&gt;=100%,BH15&gt;=เงื่อนไข!$C$4*เงื่อนไข!$D$4)),100%,IF(BH15&lt;&gt;0,BH15/$V15,0)))</f>
        <v>0</v>
      </c>
      <c r="BJ15" s="208">
        <f>IF($W15&gt;=80%,เงื่อนไข!$AJ$4,IF($W15&gt;=51%,เงื่อนไข!$AI$4,IF($W15=50%,เงื่อนไข!$AH$4,IF($W15&lt;50%,เงื่อนไข!$AG$4))))</f>
        <v>0</v>
      </c>
      <c r="BK15" s="209">
        <f>IF(BI15&gt;=เงื่อนไข!$D$4,BJ15*BH15,0)</f>
        <v>0</v>
      </c>
      <c r="BL15" s="210">
        <f>IF((OR($M16="",$L16="")),0,BK15*($M15/$L15))</f>
        <v>0</v>
      </c>
    </row>
    <row r="16" spans="1:64" s="7" customFormat="1" x14ac:dyDescent="0.2">
      <c r="A16" s="204" t="str">
        <f>IF(วันทำงาน!A16&lt;&gt;"",วันทำงาน!A16,"")</f>
        <v/>
      </c>
      <c r="B16" s="204" t="str">
        <f>IF(วันทำงาน!B16&lt;&gt;"",วันทำงาน!B16,"")</f>
        <v/>
      </c>
      <c r="C16" s="204"/>
      <c r="D16" s="204" t="str">
        <f>IF(วันทำงาน!C16&lt;&gt;"",วันทำงาน!C16,"")</f>
        <v/>
      </c>
      <c r="E16" s="205" t="str">
        <f>IF(วันทำงาน!D16&lt;&gt;"",วันทำงาน!D16,"")</f>
        <v/>
      </c>
      <c r="F16" s="105" t="str">
        <f>IF(วันทำงาน!E16&lt;&gt;"",วันทำงาน!E16,"")</f>
        <v/>
      </c>
      <c r="G16" s="204" t="str">
        <f>IF(วันทำงาน!F16&lt;&gt;"",วันทำงาน!F16,"")</f>
        <v/>
      </c>
      <c r="H16" s="238" t="str">
        <f>IF(F16="Salesman",วันทำงาน!G16,"")</f>
        <v/>
      </c>
      <c r="I16" s="243">
        <f t="shared" si="2"/>
        <v>0</v>
      </c>
      <c r="J16" s="238" t="str">
        <f>IF(F16="Salesman",วันทำงาน!H16,"")</f>
        <v/>
      </c>
      <c r="K16" s="243"/>
      <c r="L16" s="204" t="str">
        <f>IF(วันทำงาน!J16&lt;&gt;"",วันทำงาน!J16,"")</f>
        <v/>
      </c>
      <c r="M16" s="204" t="str">
        <f>IF(วันทำงาน!K16&lt;&gt;"",วันทำงาน!K16,"")</f>
        <v/>
      </c>
      <c r="N16" s="206">
        <f t="shared" si="3"/>
        <v>0</v>
      </c>
      <c r="O16" s="206">
        <f t="shared" si="4"/>
        <v>0</v>
      </c>
      <c r="P16" s="206" t="e">
        <f>IF((AND(F16="Salesman",H16&lt;&gt;"")),N16*M16/L16,VLOOKUP(B16,H$15:O$63,6,0)*M16*(100%-เงื่อนไข!$B$4))</f>
        <v>#VALUE!</v>
      </c>
      <c r="Q16" s="206">
        <f>IF(H16&lt;&gt;"",N16*เงื่อนไข!$B$4,N16)</f>
        <v>0</v>
      </c>
      <c r="R16" s="206">
        <f>SUMIF(วันทำงาน!$F$67:$F$157,B16,วันทำงาน!$K$67:$K$157)</f>
        <v>0</v>
      </c>
      <c r="S16" s="218">
        <f t="shared" si="5"/>
        <v>0</v>
      </c>
      <c r="T16" s="218">
        <f t="shared" ref="T16:T63" si="6">SUM(Q16:S16)</f>
        <v>0</v>
      </c>
      <c r="U16" s="140">
        <f>_xlfn.IFNA(VLOOKUP($F16,เงื่อนไข!$A$4:$AJ$7,3,0),0)</f>
        <v>0</v>
      </c>
      <c r="V16" s="140">
        <f>IF(วันทำงาน!I16&lt;&gt;"",วันทำงาน!I16,0)</f>
        <v>0</v>
      </c>
      <c r="W16" s="139">
        <f t="shared" ref="W16:W65" si="7">IF(U16=0,0,V16/U16)</f>
        <v>0</v>
      </c>
      <c r="X16" s="220" t="str">
        <f>IF((AND(W16&gt;=80%,Z16&gt;=เงื่อนไข!$D$4)),"P","")</f>
        <v/>
      </c>
      <c r="Y16" s="207">
        <f>วันทำงาน!AQ16</f>
        <v>0</v>
      </c>
      <c r="Z16" s="208">
        <f>IF((AND($W16&gt;=100%,Y16&gt;=เงื่อนไข!$C$4*เงื่อนไข!$D$4)),100%,IF(Y16&lt;&gt;0,Y16/V16,0))</f>
        <v>0</v>
      </c>
      <c r="AA16" s="208">
        <f>IF(W16&gt;=80%,เงื่อนไข!$H$4,IF($W16&gt;=51%,เงื่อนไข!$G$4,IF($W16=50%,เงื่อนไข!$F$4,IF($W16&lt;50%,เงื่อนไข!$E$4))))</f>
        <v>0</v>
      </c>
      <c r="AB16" s="209">
        <f>IF(Z16&gt;=เงื่อนไข!$D$4,AA16*Y16,0)</f>
        <v>0</v>
      </c>
      <c r="AC16" s="210">
        <f t="shared" ref="AC16:AC63" si="8">IF((OR($M16="",$L16="")),0,AB16*($M16/$L16))</f>
        <v>0</v>
      </c>
      <c r="AD16" s="207">
        <f>วันทำงาน!AR16</f>
        <v>0</v>
      </c>
      <c r="AE16" s="208">
        <f>IF(AE$3&lt;&gt;"",$Z16,IF((AND($W16&gt;=100%,AD16&gt;=เงื่อนไข!$C$4*เงื่อนไข!$D$4)),100%,IF(AD16&lt;&gt;0,AD16/$V16,0)))</f>
        <v>0</v>
      </c>
      <c r="AF16" s="208">
        <f>IF($W16&gt;=80%,เงื่อนไข!$L$4,IF($W16&gt;=51%,เงื่อนไข!$K$4,IF($W16=50%,เงื่อนไข!$J$4,IF($W16&lt;50%,เงื่อนไข!$I$4))))</f>
        <v>0</v>
      </c>
      <c r="AG16" s="209">
        <f>IF(AE16&gt;=เงื่อนไข!$D$4,AF16*AD16,0)</f>
        <v>0</v>
      </c>
      <c r="AH16" s="210">
        <f t="shared" ref="AH16:AH63" si="9">IF((OR($M17="",$L17="")),0,AG16*($M16/$L16))</f>
        <v>0</v>
      </c>
      <c r="AI16" s="207">
        <f>วันทำงาน!AS16</f>
        <v>0</v>
      </c>
      <c r="AJ16" s="208">
        <f>IF(AJ$3&lt;&gt;"",$Z16,IF((AND($W16&gt;=100%,AI16&gt;=เงื่อนไข!$C$4*เงื่อนไข!$D$4)),100%,IF(AI16&lt;&gt;0,AI16/$V16,0)))</f>
        <v>0</v>
      </c>
      <c r="AK16" s="208">
        <f>IF($W16&gt;=80%,เงื่อนไข!$P$4,IF($W16&gt;=51%,เงื่อนไข!$O$4,IF($W16=50%,เงื่อนไข!$N$4,IF($W16&lt;50%,เงื่อนไข!$M$4))))</f>
        <v>0</v>
      </c>
      <c r="AL16" s="209">
        <f>IF(AJ16&gt;=เงื่อนไข!$D$4,AK16*AI16,0)</f>
        <v>0</v>
      </c>
      <c r="AM16" s="210">
        <f t="shared" ref="AM16:AM63" si="10">IF((OR($M17="",$L17="")),0,AL16*($M16/$L16))</f>
        <v>0</v>
      </c>
      <c r="AN16" s="207">
        <f>วันทำงาน!AT16</f>
        <v>0</v>
      </c>
      <c r="AO16" s="208">
        <f>IF(AO$3&lt;&gt;"",$Z16,IF((AND($W16&gt;=100%,AN16&gt;=เงื่อนไข!$C$4*เงื่อนไข!$D$4)),100%,IF(AN16&lt;&gt;0,AN16/$V16,0)))</f>
        <v>0</v>
      </c>
      <c r="AP16" s="208">
        <f>IF($W16&gt;=80%,เงื่อนไข!$T$4,IF($W16&gt;=51%,เงื่อนไข!$S$4,IF($W16=50%,เงื่อนไข!$R$4,IF($W16&lt;50%,เงื่อนไข!$Q$4))))</f>
        <v>0</v>
      </c>
      <c r="AQ16" s="209">
        <f>IF(AO16&gt;=เงื่อนไข!$D$4,AP16*AN16,0)</f>
        <v>0</v>
      </c>
      <c r="AR16" s="210">
        <f t="shared" ref="AR16:AR63" si="11">IF((OR($M17="",$L17="")),0,AQ16*($M16/$L16))</f>
        <v>0</v>
      </c>
      <c r="AS16" s="207">
        <f>วันทำงาน!AU16</f>
        <v>0</v>
      </c>
      <c r="AT16" s="208">
        <f>IF(AT$3&lt;&gt;"",$Z16,IF((AND($W16&gt;=100%,AS16&gt;=เงื่อนไข!$C$4*เงื่อนไข!$D$4)),100%,IF(AS16&lt;&gt;0,AS16/$V16,0)))</f>
        <v>0</v>
      </c>
      <c r="AU16" s="208">
        <f>IF($W16&gt;=80%,เงื่อนไข!$X$4,IF($W16&gt;=51%,เงื่อนไข!$W$4,IF($W16=50%,เงื่อนไข!$V$4,IF($W16&lt;50%,เงื่อนไข!$U$4))))</f>
        <v>0</v>
      </c>
      <c r="AV16" s="209">
        <f>IF(AT16&gt;=เงื่อนไข!$D$4,AU16*AS16,0)</f>
        <v>0</v>
      </c>
      <c r="AW16" s="210">
        <f t="shared" ref="AW16:AW63" si="12">IF((OR($M17="",$L17="")),0,AV16*($M16/$L16))</f>
        <v>0</v>
      </c>
      <c r="AX16" s="207">
        <f>วันทำงาน!AV16</f>
        <v>0</v>
      </c>
      <c r="AY16" s="208">
        <f>IF(AY$3&lt;&gt;"",$Z16,IF((AND($W16&gt;=100%,AX16&gt;=เงื่อนไข!$C$4*เงื่อนไข!$D$4)),100%,IF(AX16&lt;&gt;0,AX16/$V16,0)))</f>
        <v>0</v>
      </c>
      <c r="AZ16" s="208">
        <f>IF($W16&gt;=80%,เงื่อนไข!$AB$4,IF($W16&gt;=51%,เงื่อนไข!$AA$4,IF($W16=50%,เงื่อนไข!$Z$4,IF($W16&lt;50%,เงื่อนไข!$Y$4))))</f>
        <v>0</v>
      </c>
      <c r="BA16" s="209">
        <f>IF(AY16&gt;=เงื่อนไข!$D$4,AZ16*AX16,0)</f>
        <v>0</v>
      </c>
      <c r="BB16" s="210">
        <f t="shared" ref="BB16:BB63" si="13">IF((OR($M17="",$L17="")),0,BA16*($M16/$L16))</f>
        <v>0</v>
      </c>
      <c r="BC16" s="207">
        <f>วันทำงาน!AW16</f>
        <v>0</v>
      </c>
      <c r="BD16" s="208">
        <f>IF(BD$3&lt;&gt;"",$Z16,IF((AND($W16&gt;=100%,BC16&gt;=เงื่อนไข!$C$4*เงื่อนไข!$D$4)),100%,IF(BC16&lt;&gt;0,BC16/$V16,0)))</f>
        <v>0</v>
      </c>
      <c r="BE16" s="208">
        <f>IF($W16&gt;=80%,เงื่อนไข!$AF$4,IF($W16&gt;=51%,เงื่อนไข!$AE$4,IF($W16=50%,เงื่อนไข!$AD$4,IF($W16&lt;50%,เงื่อนไข!$AC$4))))</f>
        <v>0</v>
      </c>
      <c r="BF16" s="209">
        <f>IF(BD16&gt;=เงื่อนไข!$D$4,BE16*BC16,0)</f>
        <v>0</v>
      </c>
      <c r="BG16" s="210">
        <f t="shared" ref="BG16:BG63" si="14">IF((OR($M17="",$L17="")),0,BF16*($M16/$L16))</f>
        <v>0</v>
      </c>
      <c r="BH16" s="207">
        <f>วันทำงาน!AX16</f>
        <v>0</v>
      </c>
      <c r="BI16" s="208">
        <f>IF(BI$3&lt;&gt;"",$Z16,IF((AND($W16&gt;=100%,BH16&gt;=เงื่อนไข!$C$4*เงื่อนไข!$D$4)),100%,IF(BH16&lt;&gt;0,BH16/$V16,0)))</f>
        <v>0</v>
      </c>
      <c r="BJ16" s="208">
        <f>IF($W16&gt;=80%,เงื่อนไข!$AJ$4,IF($W16&gt;=51%,เงื่อนไข!$AI$4,IF($W16=50%,เงื่อนไข!$AH$4,IF($W16&lt;50%,เงื่อนไข!$AG$4))))</f>
        <v>0</v>
      </c>
      <c r="BK16" s="209">
        <f>IF(BI16&gt;=เงื่อนไข!$D$4,BJ16*BH16,0)</f>
        <v>0</v>
      </c>
      <c r="BL16" s="210">
        <f t="shared" ref="BL16:BL63" si="15">IF((OR($M17="",$L17="")),0,BK16*($M16/$L16))</f>
        <v>0</v>
      </c>
    </row>
    <row r="17" spans="1:64" s="7" customFormat="1" x14ac:dyDescent="0.2">
      <c r="A17" s="204" t="str">
        <f>IF(วันทำงาน!A17&lt;&gt;"",วันทำงาน!A17,"")</f>
        <v/>
      </c>
      <c r="B17" s="204" t="str">
        <f>IF(วันทำงาน!B17&lt;&gt;"",วันทำงาน!B17,"")</f>
        <v/>
      </c>
      <c r="C17" s="204"/>
      <c r="D17" s="204" t="str">
        <f>IF(วันทำงาน!C17&lt;&gt;"",วันทำงาน!C17,"")</f>
        <v/>
      </c>
      <c r="E17" s="205" t="str">
        <f>IF(วันทำงาน!D17&lt;&gt;"",วันทำงาน!D17,"")</f>
        <v/>
      </c>
      <c r="F17" s="105" t="str">
        <f>IF(วันทำงาน!E17&lt;&gt;"",วันทำงาน!E17,"")</f>
        <v/>
      </c>
      <c r="G17" s="204" t="str">
        <f>IF(วันทำงาน!F17&lt;&gt;"",วันทำงาน!F17,"")</f>
        <v/>
      </c>
      <c r="H17" s="238" t="str">
        <f>IF(F17="Salesman",วันทำงาน!G17,"")</f>
        <v/>
      </c>
      <c r="I17" s="243">
        <f t="shared" si="2"/>
        <v>0</v>
      </c>
      <c r="J17" s="238" t="str">
        <f>IF(F17="Salesman",วันทำงาน!H17,"")</f>
        <v/>
      </c>
      <c r="K17" s="243"/>
      <c r="L17" s="204" t="str">
        <f>IF(วันทำงาน!J17&lt;&gt;"",วันทำงาน!J17,"")</f>
        <v/>
      </c>
      <c r="M17" s="204" t="str">
        <f>IF(วันทำงาน!K17&lt;&gt;"",วันทำงาน!K17,"")</f>
        <v/>
      </c>
      <c r="N17" s="206">
        <f t="shared" si="3"/>
        <v>0</v>
      </c>
      <c r="O17" s="206">
        <f t="shared" si="4"/>
        <v>0</v>
      </c>
      <c r="P17" s="206" t="e">
        <f>IF((AND(F17="Salesman",H17&lt;&gt;"")),N17*M17/L17,VLOOKUP(B17,H$15:O$63,6,0)*M17*(100%-เงื่อนไข!$B$4))</f>
        <v>#VALUE!</v>
      </c>
      <c r="Q17" s="206">
        <f>IF(H17&lt;&gt;"",N17*เงื่อนไข!$B$4,N17)</f>
        <v>0</v>
      </c>
      <c r="R17" s="206">
        <f>SUMIF(วันทำงาน!$F$67:$F$157,B17,วันทำงาน!$K$67:$K$157)</f>
        <v>0</v>
      </c>
      <c r="S17" s="218">
        <f t="shared" si="5"/>
        <v>0</v>
      </c>
      <c r="T17" s="218">
        <f t="shared" si="6"/>
        <v>0</v>
      </c>
      <c r="U17" s="140">
        <f>_xlfn.IFNA(VLOOKUP($F17,เงื่อนไข!$A$4:$AJ$7,3,0),0)</f>
        <v>0</v>
      </c>
      <c r="V17" s="140">
        <f>IF(วันทำงาน!I17&lt;&gt;"",วันทำงาน!I17,0)</f>
        <v>0</v>
      </c>
      <c r="W17" s="139">
        <f t="shared" si="7"/>
        <v>0</v>
      </c>
      <c r="X17" s="220" t="str">
        <f>IF((AND(W17&gt;=80%,Z17&gt;=เงื่อนไข!$D$4)),"P","")</f>
        <v/>
      </c>
      <c r="Y17" s="207">
        <f>วันทำงาน!AQ17</f>
        <v>0</v>
      </c>
      <c r="Z17" s="208">
        <f>IF((AND($W17&gt;=100%,Y17&gt;=เงื่อนไข!$C$4*เงื่อนไข!$D$4)),100%,IF(Y17&lt;&gt;0,Y17/V17,0))</f>
        <v>0</v>
      </c>
      <c r="AA17" s="208">
        <f>IF(W17&gt;=80%,เงื่อนไข!$H$4,IF($W17&gt;=51%,เงื่อนไข!$G$4,IF($W17=50%,เงื่อนไข!$F$4,IF($W17&lt;50%,เงื่อนไข!$E$4))))</f>
        <v>0</v>
      </c>
      <c r="AB17" s="209">
        <f>IF(Z17&gt;=เงื่อนไข!$D$4,AA17*Y17,0)</f>
        <v>0</v>
      </c>
      <c r="AC17" s="210">
        <f t="shared" si="8"/>
        <v>0</v>
      </c>
      <c r="AD17" s="207">
        <f>วันทำงาน!AR17</f>
        <v>0</v>
      </c>
      <c r="AE17" s="208">
        <f>IF(AE$3&lt;&gt;"",$Z17,IF((AND($W17&gt;=100%,AD17&gt;=เงื่อนไข!$C$4*เงื่อนไข!$D$4)),100%,IF(AD17&lt;&gt;0,AD17/$V17,0)))</f>
        <v>0</v>
      </c>
      <c r="AF17" s="208">
        <f>IF($W17&gt;=80%,เงื่อนไข!$L$4,IF($W17&gt;=51%,เงื่อนไข!$K$4,IF($W17=50%,เงื่อนไข!$J$4,IF($W17&lt;50%,เงื่อนไข!$I$4))))</f>
        <v>0</v>
      </c>
      <c r="AG17" s="209">
        <f>IF(AE17&gt;=เงื่อนไข!$D$4,AF17*AD17,0)</f>
        <v>0</v>
      </c>
      <c r="AH17" s="210">
        <f t="shared" si="9"/>
        <v>0</v>
      </c>
      <c r="AI17" s="207">
        <f>วันทำงาน!AS17</f>
        <v>0</v>
      </c>
      <c r="AJ17" s="208">
        <f>IF(AJ$3&lt;&gt;"",$Z17,IF((AND($W17&gt;=100%,AI17&gt;=เงื่อนไข!$C$4*เงื่อนไข!$D$4)),100%,IF(AI17&lt;&gt;0,AI17/$V17,0)))</f>
        <v>0</v>
      </c>
      <c r="AK17" s="208">
        <f>IF($W17&gt;=80%,เงื่อนไข!$P$4,IF($W17&gt;=51%,เงื่อนไข!$O$4,IF($W17=50%,เงื่อนไข!$N$4,IF($W17&lt;50%,เงื่อนไข!$M$4))))</f>
        <v>0</v>
      </c>
      <c r="AL17" s="209">
        <f>IF(AJ17&gt;=เงื่อนไข!$D$4,AK17*AI17,0)</f>
        <v>0</v>
      </c>
      <c r="AM17" s="210">
        <f t="shared" si="10"/>
        <v>0</v>
      </c>
      <c r="AN17" s="207">
        <f>วันทำงาน!AT17</f>
        <v>0</v>
      </c>
      <c r="AO17" s="208">
        <f>IF(AO$3&lt;&gt;"",$Z17,IF((AND($W17&gt;=100%,AN17&gt;=เงื่อนไข!$C$4*เงื่อนไข!$D$4)),100%,IF(AN17&lt;&gt;0,AN17/$V17,0)))</f>
        <v>0</v>
      </c>
      <c r="AP17" s="208">
        <f>IF($W17&gt;=80%,เงื่อนไข!$T$4,IF($W17&gt;=51%,เงื่อนไข!$S$4,IF($W17=50%,เงื่อนไข!$R$4,IF($W17&lt;50%,เงื่อนไข!$Q$4))))</f>
        <v>0</v>
      </c>
      <c r="AQ17" s="209">
        <f>IF(AO17&gt;=เงื่อนไข!$D$4,AP17*AN17,0)</f>
        <v>0</v>
      </c>
      <c r="AR17" s="210">
        <f t="shared" si="11"/>
        <v>0</v>
      </c>
      <c r="AS17" s="207">
        <f>วันทำงาน!AU17</f>
        <v>0</v>
      </c>
      <c r="AT17" s="208">
        <f>IF(AT$3&lt;&gt;"",$Z17,IF((AND($W17&gt;=100%,AS17&gt;=เงื่อนไข!$C$4*เงื่อนไข!$D$4)),100%,IF(AS17&lt;&gt;0,AS17/$V17,0)))</f>
        <v>0</v>
      </c>
      <c r="AU17" s="208">
        <f>IF($W17&gt;=80%,เงื่อนไข!$X$4,IF($W17&gt;=51%,เงื่อนไข!$W$4,IF($W17=50%,เงื่อนไข!$V$4,IF($W17&lt;50%,เงื่อนไข!$U$4))))</f>
        <v>0</v>
      </c>
      <c r="AV17" s="209">
        <f>IF(AT17&gt;=เงื่อนไข!$D$4,AU17*AS17,0)</f>
        <v>0</v>
      </c>
      <c r="AW17" s="210">
        <f t="shared" si="12"/>
        <v>0</v>
      </c>
      <c r="AX17" s="207">
        <f>วันทำงาน!AV17</f>
        <v>0</v>
      </c>
      <c r="AY17" s="208">
        <f>IF(AY$3&lt;&gt;"",$Z17,IF((AND($W17&gt;=100%,AX17&gt;=เงื่อนไข!$C$4*เงื่อนไข!$D$4)),100%,IF(AX17&lt;&gt;0,AX17/$V17,0)))</f>
        <v>0</v>
      </c>
      <c r="AZ17" s="208">
        <f>IF($W17&gt;=80%,เงื่อนไข!$AB$4,IF($W17&gt;=51%,เงื่อนไข!$AA$4,IF($W17=50%,เงื่อนไข!$Z$4,IF($W17&lt;50%,เงื่อนไข!$Y$4))))</f>
        <v>0</v>
      </c>
      <c r="BA17" s="209">
        <f>IF(AY17&gt;=เงื่อนไข!$D$4,AZ17*AX17,0)</f>
        <v>0</v>
      </c>
      <c r="BB17" s="210">
        <f t="shared" si="13"/>
        <v>0</v>
      </c>
      <c r="BC17" s="207">
        <f>วันทำงาน!AW17</f>
        <v>0</v>
      </c>
      <c r="BD17" s="208">
        <f>IF(BD$3&lt;&gt;"",$Z17,IF((AND($W17&gt;=100%,BC17&gt;=เงื่อนไข!$C$4*เงื่อนไข!$D$4)),100%,IF(BC17&lt;&gt;0,BC17/$V17,0)))</f>
        <v>0</v>
      </c>
      <c r="BE17" s="208">
        <f>IF($W17&gt;=80%,เงื่อนไข!$AF$4,IF($W17&gt;=51%,เงื่อนไข!$AE$4,IF($W17=50%,เงื่อนไข!$AD$4,IF($W17&lt;50%,เงื่อนไข!$AC$4))))</f>
        <v>0</v>
      </c>
      <c r="BF17" s="209">
        <f>IF(BD17&gt;=เงื่อนไข!$D$4,BE17*BC17,0)</f>
        <v>0</v>
      </c>
      <c r="BG17" s="210">
        <f t="shared" si="14"/>
        <v>0</v>
      </c>
      <c r="BH17" s="207">
        <f>วันทำงาน!AX17</f>
        <v>0</v>
      </c>
      <c r="BI17" s="208">
        <f>IF(BI$3&lt;&gt;"",$Z17,IF((AND($W17&gt;=100%,BH17&gt;=เงื่อนไข!$C$4*เงื่อนไข!$D$4)),100%,IF(BH17&lt;&gt;0,BH17/$V17,0)))</f>
        <v>0</v>
      </c>
      <c r="BJ17" s="208">
        <f>IF($W17&gt;=80%,เงื่อนไข!$AJ$4,IF($W17&gt;=51%,เงื่อนไข!$AI$4,IF($W17=50%,เงื่อนไข!$AH$4,IF($W17&lt;50%,เงื่อนไข!$AG$4))))</f>
        <v>0</v>
      </c>
      <c r="BK17" s="209">
        <f>IF(BI17&gt;=เงื่อนไข!$D$4,BJ17*BH17,0)</f>
        <v>0</v>
      </c>
      <c r="BL17" s="210">
        <f t="shared" si="15"/>
        <v>0</v>
      </c>
    </row>
    <row r="18" spans="1:64" s="7" customFormat="1" x14ac:dyDescent="0.2">
      <c r="A18" s="204" t="str">
        <f>IF(วันทำงาน!A18&lt;&gt;"",วันทำงาน!A18,"")</f>
        <v/>
      </c>
      <c r="B18" s="204" t="str">
        <f>IF(วันทำงาน!B18&lt;&gt;"",วันทำงาน!B18,"")</f>
        <v/>
      </c>
      <c r="C18" s="204"/>
      <c r="D18" s="204" t="str">
        <f>IF(วันทำงาน!C18&lt;&gt;"",วันทำงาน!C18,"")</f>
        <v/>
      </c>
      <c r="E18" s="205" t="str">
        <f>IF(วันทำงาน!D18&lt;&gt;"",วันทำงาน!D18,"")</f>
        <v/>
      </c>
      <c r="F18" s="105" t="str">
        <f>IF(วันทำงาน!E18&lt;&gt;"",วันทำงาน!E18,"")</f>
        <v/>
      </c>
      <c r="G18" s="204" t="str">
        <f>IF(วันทำงาน!F18&lt;&gt;"",วันทำงาน!F18,"")</f>
        <v/>
      </c>
      <c r="H18" s="238" t="str">
        <f>IF(F18="Salesman",วันทำงาน!G18,"")</f>
        <v/>
      </c>
      <c r="I18" s="243">
        <f t="shared" si="2"/>
        <v>0</v>
      </c>
      <c r="J18" s="238" t="str">
        <f>IF(F18="Salesman",วันทำงาน!H18,"")</f>
        <v/>
      </c>
      <c r="K18" s="243"/>
      <c r="L18" s="204" t="str">
        <f>IF(วันทำงาน!J18&lt;&gt;"",วันทำงาน!J18,"")</f>
        <v/>
      </c>
      <c r="M18" s="204" t="str">
        <f>IF(วันทำงาน!K18&lt;&gt;"",วันทำงาน!K18,"")</f>
        <v/>
      </c>
      <c r="N18" s="206">
        <f t="shared" si="3"/>
        <v>0</v>
      </c>
      <c r="O18" s="206">
        <f t="shared" si="4"/>
        <v>0</v>
      </c>
      <c r="P18" s="206" t="e">
        <f>IF((AND(F18="Salesman",H18&lt;&gt;"")),N18*M18/L18,VLOOKUP(B18,H$15:O$63,6,0)*M18*(100%-เงื่อนไข!$B$4))</f>
        <v>#VALUE!</v>
      </c>
      <c r="Q18" s="206">
        <f>IF(H18&lt;&gt;"",N18*เงื่อนไข!$B$4,N18)</f>
        <v>0</v>
      </c>
      <c r="R18" s="206">
        <f>SUMIF(วันทำงาน!$F$67:$F$157,B18,วันทำงาน!$K$67:$K$157)</f>
        <v>0</v>
      </c>
      <c r="S18" s="218">
        <f t="shared" si="5"/>
        <v>0</v>
      </c>
      <c r="T18" s="218">
        <f t="shared" si="6"/>
        <v>0</v>
      </c>
      <c r="U18" s="140">
        <f>_xlfn.IFNA(VLOOKUP($F18,เงื่อนไข!$A$4:$AJ$7,3,0),0)</f>
        <v>0</v>
      </c>
      <c r="V18" s="140">
        <f>IF(วันทำงาน!I18&lt;&gt;"",วันทำงาน!I18,0)</f>
        <v>0</v>
      </c>
      <c r="W18" s="139">
        <f t="shared" si="7"/>
        <v>0</v>
      </c>
      <c r="X18" s="220" t="str">
        <f>IF((AND(W18&gt;=80%,Z18&gt;=เงื่อนไข!$D$4)),"P","")</f>
        <v/>
      </c>
      <c r="Y18" s="207">
        <f>วันทำงาน!AQ18</f>
        <v>0</v>
      </c>
      <c r="Z18" s="208">
        <f>IF((AND($W18&gt;=100%,Y18&gt;=เงื่อนไข!$C$4*เงื่อนไข!$D$4)),100%,IF(Y18&lt;&gt;0,Y18/V18,0))</f>
        <v>0</v>
      </c>
      <c r="AA18" s="208">
        <f>IF(W18&gt;=80%,เงื่อนไข!$H$4,IF($W18&gt;=51%,เงื่อนไข!$G$4,IF($W18=50%,เงื่อนไข!$F$4,IF($W18&lt;50%,เงื่อนไข!$E$4))))</f>
        <v>0</v>
      </c>
      <c r="AB18" s="209">
        <f>IF(Z18&gt;=เงื่อนไข!$D$4,AA18*Y18,0)</f>
        <v>0</v>
      </c>
      <c r="AC18" s="210">
        <f t="shared" si="8"/>
        <v>0</v>
      </c>
      <c r="AD18" s="207">
        <f>วันทำงาน!AR18</f>
        <v>0</v>
      </c>
      <c r="AE18" s="208">
        <f>IF(AE$3&lt;&gt;"",$Z18,IF((AND($W18&gt;=100%,AD18&gt;=เงื่อนไข!$C$4*เงื่อนไข!$D$4)),100%,IF(AD18&lt;&gt;0,AD18/$V18,0)))</f>
        <v>0</v>
      </c>
      <c r="AF18" s="208">
        <f>IF($W18&gt;=80%,เงื่อนไข!$L$4,IF($W18&gt;=51%,เงื่อนไข!$K$4,IF($W18=50%,เงื่อนไข!$J$4,IF($W18&lt;50%,เงื่อนไข!$I$4))))</f>
        <v>0</v>
      </c>
      <c r="AG18" s="209">
        <f>IF(AE18&gt;=เงื่อนไข!$D$4,AF18*AD18,0)</f>
        <v>0</v>
      </c>
      <c r="AH18" s="210">
        <f t="shared" si="9"/>
        <v>0</v>
      </c>
      <c r="AI18" s="207">
        <f>วันทำงาน!AS18</f>
        <v>0</v>
      </c>
      <c r="AJ18" s="208">
        <f>IF(AJ$3&lt;&gt;"",$Z18,IF((AND($W18&gt;=100%,AI18&gt;=เงื่อนไข!$C$4*เงื่อนไข!$D$4)),100%,IF(AI18&lt;&gt;0,AI18/$V18,0)))</f>
        <v>0</v>
      </c>
      <c r="AK18" s="208">
        <f>IF($W18&gt;=80%,เงื่อนไข!$P$4,IF($W18&gt;=51%,เงื่อนไข!$O$4,IF($W18=50%,เงื่อนไข!$N$4,IF($W18&lt;50%,เงื่อนไข!$M$4))))</f>
        <v>0</v>
      </c>
      <c r="AL18" s="209">
        <f>IF(AJ18&gt;=เงื่อนไข!$D$4,AK18*AI18,0)</f>
        <v>0</v>
      </c>
      <c r="AM18" s="210">
        <f t="shared" si="10"/>
        <v>0</v>
      </c>
      <c r="AN18" s="207">
        <f>วันทำงาน!AT18</f>
        <v>0</v>
      </c>
      <c r="AO18" s="208">
        <f>IF(AO$3&lt;&gt;"",$Z18,IF((AND($W18&gt;=100%,AN18&gt;=เงื่อนไข!$C$4*เงื่อนไข!$D$4)),100%,IF(AN18&lt;&gt;0,AN18/$V18,0)))</f>
        <v>0</v>
      </c>
      <c r="AP18" s="208">
        <f>IF($W18&gt;=80%,เงื่อนไข!$T$4,IF($W18&gt;=51%,เงื่อนไข!$S$4,IF($W18=50%,เงื่อนไข!$R$4,IF($W18&lt;50%,เงื่อนไข!$Q$4))))</f>
        <v>0</v>
      </c>
      <c r="AQ18" s="209">
        <f>IF(AO18&gt;=เงื่อนไข!$D$4,AP18*AN18,0)</f>
        <v>0</v>
      </c>
      <c r="AR18" s="210">
        <f t="shared" si="11"/>
        <v>0</v>
      </c>
      <c r="AS18" s="207">
        <f>วันทำงาน!AU18</f>
        <v>0</v>
      </c>
      <c r="AT18" s="208">
        <f>IF(AT$3&lt;&gt;"",$Z18,IF((AND($W18&gt;=100%,AS18&gt;=เงื่อนไข!$C$4*เงื่อนไข!$D$4)),100%,IF(AS18&lt;&gt;0,AS18/$V18,0)))</f>
        <v>0</v>
      </c>
      <c r="AU18" s="208">
        <f>IF($W18&gt;=80%,เงื่อนไข!$X$4,IF($W18&gt;=51%,เงื่อนไข!$W$4,IF($W18=50%,เงื่อนไข!$V$4,IF($W18&lt;50%,เงื่อนไข!$U$4))))</f>
        <v>0</v>
      </c>
      <c r="AV18" s="209">
        <f>IF(AT18&gt;=เงื่อนไข!$D$4,AU18*AS18,0)</f>
        <v>0</v>
      </c>
      <c r="AW18" s="210">
        <f t="shared" si="12"/>
        <v>0</v>
      </c>
      <c r="AX18" s="207">
        <f>วันทำงาน!AV18</f>
        <v>0</v>
      </c>
      <c r="AY18" s="208">
        <f>IF(AY$3&lt;&gt;"",$Z18,IF((AND($W18&gt;=100%,AX18&gt;=เงื่อนไข!$C$4*เงื่อนไข!$D$4)),100%,IF(AX18&lt;&gt;0,AX18/$V18,0)))</f>
        <v>0</v>
      </c>
      <c r="AZ18" s="208">
        <f>IF($W18&gt;=80%,เงื่อนไข!$AB$4,IF($W18&gt;=51%,เงื่อนไข!$AA$4,IF($W18=50%,เงื่อนไข!$Z$4,IF($W18&lt;50%,เงื่อนไข!$Y$4))))</f>
        <v>0</v>
      </c>
      <c r="BA18" s="209">
        <f>IF(AY18&gt;=เงื่อนไข!$D$4,AZ18*AX18,0)</f>
        <v>0</v>
      </c>
      <c r="BB18" s="210">
        <f t="shared" si="13"/>
        <v>0</v>
      </c>
      <c r="BC18" s="207">
        <f>วันทำงาน!AW18</f>
        <v>0</v>
      </c>
      <c r="BD18" s="208">
        <f>IF(BD$3&lt;&gt;"",$Z18,IF((AND($W18&gt;=100%,BC18&gt;=เงื่อนไข!$C$4*เงื่อนไข!$D$4)),100%,IF(BC18&lt;&gt;0,BC18/$V18,0)))</f>
        <v>0</v>
      </c>
      <c r="BE18" s="208">
        <f>IF($W18&gt;=80%,เงื่อนไข!$AF$4,IF($W18&gt;=51%,เงื่อนไข!$AE$4,IF($W18=50%,เงื่อนไข!$AD$4,IF($W18&lt;50%,เงื่อนไข!$AC$4))))</f>
        <v>0</v>
      </c>
      <c r="BF18" s="209">
        <f>IF(BD18&gt;=เงื่อนไข!$D$4,BE18*BC18,0)</f>
        <v>0</v>
      </c>
      <c r="BG18" s="210">
        <f t="shared" si="14"/>
        <v>0</v>
      </c>
      <c r="BH18" s="207">
        <f>วันทำงาน!AX18</f>
        <v>0</v>
      </c>
      <c r="BI18" s="208">
        <f>IF(BI$3&lt;&gt;"",$Z18,IF((AND($W18&gt;=100%,BH18&gt;=เงื่อนไข!$C$4*เงื่อนไข!$D$4)),100%,IF(BH18&lt;&gt;0,BH18/$V18,0)))</f>
        <v>0</v>
      </c>
      <c r="BJ18" s="208">
        <f>IF($W18&gt;=80%,เงื่อนไข!$AJ$4,IF($W18&gt;=51%,เงื่อนไข!$AI$4,IF($W18=50%,เงื่อนไข!$AH$4,IF($W18&lt;50%,เงื่อนไข!$AG$4))))</f>
        <v>0</v>
      </c>
      <c r="BK18" s="209">
        <f>IF(BI18&gt;=เงื่อนไข!$D$4,BJ18*BH18,0)</f>
        <v>0</v>
      </c>
      <c r="BL18" s="210">
        <f t="shared" si="15"/>
        <v>0</v>
      </c>
    </row>
    <row r="19" spans="1:64" s="7" customFormat="1" x14ac:dyDescent="0.2">
      <c r="A19" s="204" t="str">
        <f>IF(วันทำงาน!A19&lt;&gt;"",วันทำงาน!A19,"")</f>
        <v/>
      </c>
      <c r="B19" s="204" t="str">
        <f>IF(วันทำงาน!B19&lt;&gt;"",วันทำงาน!B19,"")</f>
        <v/>
      </c>
      <c r="C19" s="204"/>
      <c r="D19" s="204" t="str">
        <f>IF(วันทำงาน!C19&lt;&gt;"",วันทำงาน!C19,"")</f>
        <v/>
      </c>
      <c r="E19" s="205" t="str">
        <f>IF(วันทำงาน!D19&lt;&gt;"",วันทำงาน!D19,"")</f>
        <v/>
      </c>
      <c r="F19" s="105" t="str">
        <f>IF(วันทำงาน!E19&lt;&gt;"",วันทำงาน!E19,"")</f>
        <v/>
      </c>
      <c r="G19" s="204" t="str">
        <f>IF(วันทำงาน!F19&lt;&gt;"",วันทำงาน!F19,"")</f>
        <v/>
      </c>
      <c r="H19" s="238" t="str">
        <f>IF(F19="Salesman",วันทำงาน!G19,"")</f>
        <v/>
      </c>
      <c r="I19" s="243">
        <f t="shared" si="2"/>
        <v>0</v>
      </c>
      <c r="J19" s="238" t="str">
        <f>IF(F19="Salesman",วันทำงาน!H19,"")</f>
        <v/>
      </c>
      <c r="K19" s="243"/>
      <c r="L19" s="204" t="str">
        <f>IF(วันทำงาน!J19&lt;&gt;"",วันทำงาน!J19,"")</f>
        <v/>
      </c>
      <c r="M19" s="204" t="str">
        <f>IF(วันทำงาน!K19&lt;&gt;"",วันทำงาน!K19,"")</f>
        <v/>
      </c>
      <c r="N19" s="206">
        <f t="shared" si="3"/>
        <v>0</v>
      </c>
      <c r="O19" s="206">
        <f t="shared" si="4"/>
        <v>0</v>
      </c>
      <c r="P19" s="206" t="e">
        <f>IF((AND(F19="Salesman",H19&lt;&gt;"")),N19*M19/L19,VLOOKUP(B19,H$15:O$63,6,0)*M19*(100%-เงื่อนไข!$B$4))</f>
        <v>#VALUE!</v>
      </c>
      <c r="Q19" s="206">
        <f>IF(H19&lt;&gt;"",N19*เงื่อนไข!$B$4,N19)</f>
        <v>0</v>
      </c>
      <c r="R19" s="206">
        <f>SUMIF(วันทำงาน!$F$67:$F$157,B19,วันทำงาน!$K$67:$K$157)</f>
        <v>0</v>
      </c>
      <c r="S19" s="218">
        <f t="shared" si="5"/>
        <v>0</v>
      </c>
      <c r="T19" s="218">
        <f t="shared" si="6"/>
        <v>0</v>
      </c>
      <c r="U19" s="140">
        <f>_xlfn.IFNA(VLOOKUP($F19,เงื่อนไข!$A$4:$AJ$7,3,0),0)</f>
        <v>0</v>
      </c>
      <c r="V19" s="140">
        <f>IF(วันทำงาน!I19&lt;&gt;"",วันทำงาน!I19,0)</f>
        <v>0</v>
      </c>
      <c r="W19" s="139">
        <f t="shared" si="7"/>
        <v>0</v>
      </c>
      <c r="X19" s="220" t="str">
        <f>IF((AND(W19&gt;=80%,Z19&gt;=เงื่อนไข!$D$4)),"P","")</f>
        <v/>
      </c>
      <c r="Y19" s="207">
        <f>วันทำงาน!AQ19</f>
        <v>0</v>
      </c>
      <c r="Z19" s="208">
        <f>IF((AND($W19&gt;=100%,Y19&gt;=เงื่อนไข!$C$4*เงื่อนไข!$D$4)),100%,IF(Y19&lt;&gt;0,Y19/V19,0))</f>
        <v>0</v>
      </c>
      <c r="AA19" s="208">
        <f>IF(W19&gt;=80%,เงื่อนไข!$H$4,IF($W19&gt;=51%,เงื่อนไข!$G$4,IF($W19=50%,เงื่อนไข!$F$4,IF($W19&lt;50%,เงื่อนไข!$E$4))))</f>
        <v>0</v>
      </c>
      <c r="AB19" s="209">
        <f>IF(Z19&gt;=เงื่อนไข!$D$4,AA19*Y19,0)</f>
        <v>0</v>
      </c>
      <c r="AC19" s="210">
        <f t="shared" si="8"/>
        <v>0</v>
      </c>
      <c r="AD19" s="207">
        <f>วันทำงาน!AR19</f>
        <v>0</v>
      </c>
      <c r="AE19" s="208">
        <f>IF(AE$3&lt;&gt;"",$Z19,IF((AND($W19&gt;=100%,AD19&gt;=เงื่อนไข!$C$4*เงื่อนไข!$D$4)),100%,IF(AD19&lt;&gt;0,AD19/$V19,0)))</f>
        <v>0</v>
      </c>
      <c r="AF19" s="208">
        <f>IF($W19&gt;=80%,เงื่อนไข!$L$4,IF($W19&gt;=51%,เงื่อนไข!$K$4,IF($W19=50%,เงื่อนไข!$J$4,IF($W19&lt;50%,เงื่อนไข!$I$4))))</f>
        <v>0</v>
      </c>
      <c r="AG19" s="209">
        <f>IF(AE19&gt;=เงื่อนไข!$D$4,AF19*AD19,0)</f>
        <v>0</v>
      </c>
      <c r="AH19" s="210">
        <f t="shared" si="9"/>
        <v>0</v>
      </c>
      <c r="AI19" s="207">
        <f>วันทำงาน!AS19</f>
        <v>0</v>
      </c>
      <c r="AJ19" s="208">
        <f>IF(AJ$3&lt;&gt;"",$Z19,IF((AND($W19&gt;=100%,AI19&gt;=เงื่อนไข!$C$4*เงื่อนไข!$D$4)),100%,IF(AI19&lt;&gt;0,AI19/$V19,0)))</f>
        <v>0</v>
      </c>
      <c r="AK19" s="208">
        <f>IF($W19&gt;=80%,เงื่อนไข!$P$4,IF($W19&gt;=51%,เงื่อนไข!$O$4,IF($W19=50%,เงื่อนไข!$N$4,IF($W19&lt;50%,เงื่อนไข!$M$4))))</f>
        <v>0</v>
      </c>
      <c r="AL19" s="209">
        <f>IF(AJ19&gt;=เงื่อนไข!$D$4,AK19*AI19,0)</f>
        <v>0</v>
      </c>
      <c r="AM19" s="210">
        <f t="shared" si="10"/>
        <v>0</v>
      </c>
      <c r="AN19" s="207">
        <f>วันทำงาน!AT19</f>
        <v>0</v>
      </c>
      <c r="AO19" s="208">
        <f>IF(AO$3&lt;&gt;"",$Z19,IF((AND($W19&gt;=100%,AN19&gt;=เงื่อนไข!$C$4*เงื่อนไข!$D$4)),100%,IF(AN19&lt;&gt;0,AN19/$V19,0)))</f>
        <v>0</v>
      </c>
      <c r="AP19" s="208">
        <f>IF($W19&gt;=80%,เงื่อนไข!$T$4,IF($W19&gt;=51%,เงื่อนไข!$S$4,IF($W19=50%,เงื่อนไข!$R$4,IF($W19&lt;50%,เงื่อนไข!$Q$4))))</f>
        <v>0</v>
      </c>
      <c r="AQ19" s="209">
        <f>IF(AO19&gt;=เงื่อนไข!$D$4,AP19*AN19,0)</f>
        <v>0</v>
      </c>
      <c r="AR19" s="210">
        <f t="shared" si="11"/>
        <v>0</v>
      </c>
      <c r="AS19" s="207">
        <f>วันทำงาน!AU19</f>
        <v>0</v>
      </c>
      <c r="AT19" s="208">
        <f>IF(AT$3&lt;&gt;"",$Z19,IF((AND($W19&gt;=100%,AS19&gt;=เงื่อนไข!$C$4*เงื่อนไข!$D$4)),100%,IF(AS19&lt;&gt;0,AS19/$V19,0)))</f>
        <v>0</v>
      </c>
      <c r="AU19" s="208">
        <f>IF($W19&gt;=80%,เงื่อนไข!$X$4,IF($W19&gt;=51%,เงื่อนไข!$W$4,IF($W19=50%,เงื่อนไข!$V$4,IF($W19&lt;50%,เงื่อนไข!$U$4))))</f>
        <v>0</v>
      </c>
      <c r="AV19" s="209">
        <f>IF(AT19&gt;=เงื่อนไข!$D$4,AU19*AS19,0)</f>
        <v>0</v>
      </c>
      <c r="AW19" s="210">
        <f t="shared" si="12"/>
        <v>0</v>
      </c>
      <c r="AX19" s="207">
        <f>วันทำงาน!AV19</f>
        <v>0</v>
      </c>
      <c r="AY19" s="208">
        <f>IF(AY$3&lt;&gt;"",$Z19,IF((AND($W19&gt;=100%,AX19&gt;=เงื่อนไข!$C$4*เงื่อนไข!$D$4)),100%,IF(AX19&lt;&gt;0,AX19/$V19,0)))</f>
        <v>0</v>
      </c>
      <c r="AZ19" s="208">
        <f>IF($W19&gt;=80%,เงื่อนไข!$AB$4,IF($W19&gt;=51%,เงื่อนไข!$AA$4,IF($W19=50%,เงื่อนไข!$Z$4,IF($W19&lt;50%,เงื่อนไข!$Y$4))))</f>
        <v>0</v>
      </c>
      <c r="BA19" s="209">
        <f>IF(AY19&gt;=เงื่อนไข!$D$4,AZ19*AX19,0)</f>
        <v>0</v>
      </c>
      <c r="BB19" s="210">
        <f t="shared" si="13"/>
        <v>0</v>
      </c>
      <c r="BC19" s="207">
        <f>วันทำงาน!AW19</f>
        <v>0</v>
      </c>
      <c r="BD19" s="208">
        <f>IF(BD$3&lt;&gt;"",$Z19,IF((AND($W19&gt;=100%,BC19&gt;=เงื่อนไข!$C$4*เงื่อนไข!$D$4)),100%,IF(BC19&lt;&gt;0,BC19/$V19,0)))</f>
        <v>0</v>
      </c>
      <c r="BE19" s="208">
        <f>IF($W19&gt;=80%,เงื่อนไข!$AF$4,IF($W19&gt;=51%,เงื่อนไข!$AE$4,IF($W19=50%,เงื่อนไข!$AD$4,IF($W19&lt;50%,เงื่อนไข!$AC$4))))</f>
        <v>0</v>
      </c>
      <c r="BF19" s="209">
        <f>IF(BD19&gt;=เงื่อนไข!$D$4,BE19*BC19,0)</f>
        <v>0</v>
      </c>
      <c r="BG19" s="210">
        <f t="shared" si="14"/>
        <v>0</v>
      </c>
      <c r="BH19" s="207">
        <f>วันทำงาน!AX19</f>
        <v>0</v>
      </c>
      <c r="BI19" s="208">
        <f>IF(BI$3&lt;&gt;"",$Z19,IF((AND($W19&gt;=100%,BH19&gt;=เงื่อนไข!$C$4*เงื่อนไข!$D$4)),100%,IF(BH19&lt;&gt;0,BH19/$V19,0)))</f>
        <v>0</v>
      </c>
      <c r="BJ19" s="208">
        <f>IF($W19&gt;=80%,เงื่อนไข!$AJ$4,IF($W19&gt;=51%,เงื่อนไข!$AI$4,IF($W19=50%,เงื่อนไข!$AH$4,IF($W19&lt;50%,เงื่อนไข!$AG$4))))</f>
        <v>0</v>
      </c>
      <c r="BK19" s="209">
        <f>IF(BI19&gt;=เงื่อนไข!$D$4,BJ19*BH19,0)</f>
        <v>0</v>
      </c>
      <c r="BL19" s="210">
        <f t="shared" si="15"/>
        <v>0</v>
      </c>
    </row>
    <row r="20" spans="1:64" s="7" customFormat="1" x14ac:dyDescent="0.2">
      <c r="A20" s="204" t="str">
        <f>IF(วันทำงาน!A20&lt;&gt;"",วันทำงาน!A20,"")</f>
        <v/>
      </c>
      <c r="B20" s="204" t="str">
        <f>IF(วันทำงาน!B20&lt;&gt;"",วันทำงาน!B20,"")</f>
        <v/>
      </c>
      <c r="C20" s="204"/>
      <c r="D20" s="204" t="str">
        <f>IF(วันทำงาน!C20&lt;&gt;"",วันทำงาน!C20,"")</f>
        <v/>
      </c>
      <c r="E20" s="205" t="str">
        <f>IF(วันทำงาน!D20&lt;&gt;"",วันทำงาน!D20,"")</f>
        <v/>
      </c>
      <c r="F20" s="105" t="str">
        <f>IF(วันทำงาน!E20&lt;&gt;"",วันทำงาน!E20,"")</f>
        <v/>
      </c>
      <c r="G20" s="204" t="str">
        <f>IF(วันทำงาน!F20&lt;&gt;"",วันทำงาน!F20,"")</f>
        <v/>
      </c>
      <c r="H20" s="238" t="str">
        <f>IF(F20="Salesman",วันทำงาน!G20,"")</f>
        <v/>
      </c>
      <c r="I20" s="243">
        <f t="shared" si="2"/>
        <v>0</v>
      </c>
      <c r="J20" s="238" t="str">
        <f>IF(F20="Salesman",วันทำงาน!H20,"")</f>
        <v/>
      </c>
      <c r="K20" s="243"/>
      <c r="L20" s="204" t="str">
        <f>IF(วันทำงาน!J20&lt;&gt;"",วันทำงาน!J20,"")</f>
        <v/>
      </c>
      <c r="M20" s="204" t="str">
        <f>IF(วันทำงาน!K20&lt;&gt;"",วันทำงาน!K20,"")</f>
        <v/>
      </c>
      <c r="N20" s="206">
        <f t="shared" si="3"/>
        <v>0</v>
      </c>
      <c r="O20" s="206">
        <f t="shared" si="4"/>
        <v>0</v>
      </c>
      <c r="P20" s="206" t="e">
        <f>IF((AND(F20="Salesman",H20&lt;&gt;"")),N20*M20/L20,VLOOKUP(B20,H$15:O$63,6,0)*M20*(100%-เงื่อนไข!$B$4))</f>
        <v>#VALUE!</v>
      </c>
      <c r="Q20" s="206">
        <f>IF(H20&lt;&gt;"",N20*เงื่อนไข!$B$4,N20)</f>
        <v>0</v>
      </c>
      <c r="R20" s="206">
        <f>SUMIF(วันทำงาน!$F$67:$F$157,B20,วันทำงาน!$K$67:$K$157)</f>
        <v>0</v>
      </c>
      <c r="S20" s="218">
        <f t="shared" si="5"/>
        <v>0</v>
      </c>
      <c r="T20" s="218">
        <f t="shared" si="6"/>
        <v>0</v>
      </c>
      <c r="U20" s="140">
        <f>_xlfn.IFNA(VLOOKUP($F20,เงื่อนไข!$A$4:$AJ$7,3,0),0)</f>
        <v>0</v>
      </c>
      <c r="V20" s="140">
        <f>IF(วันทำงาน!I20&lt;&gt;"",วันทำงาน!I20,0)</f>
        <v>0</v>
      </c>
      <c r="W20" s="139">
        <f t="shared" si="7"/>
        <v>0</v>
      </c>
      <c r="X20" s="220" t="str">
        <f>IF((AND(W20&gt;=80%,Z20&gt;=เงื่อนไข!$D$4)),"P","")</f>
        <v/>
      </c>
      <c r="Y20" s="207">
        <f>วันทำงาน!AQ20</f>
        <v>0</v>
      </c>
      <c r="Z20" s="208">
        <f>IF((AND($W20&gt;=100%,Y20&gt;=เงื่อนไข!$C$4*เงื่อนไข!$D$4)),100%,IF(Y20&lt;&gt;0,Y20/V20,0))</f>
        <v>0</v>
      </c>
      <c r="AA20" s="208">
        <f>IF(W20&gt;=80%,เงื่อนไข!$H$4,IF($W20&gt;=51%,เงื่อนไข!$G$4,IF($W20=50%,เงื่อนไข!$F$4,IF($W20&lt;50%,เงื่อนไข!$E$4))))</f>
        <v>0</v>
      </c>
      <c r="AB20" s="209">
        <f>IF(Z20&gt;=เงื่อนไข!$D$4,AA20*Y20,0)</f>
        <v>0</v>
      </c>
      <c r="AC20" s="210">
        <f t="shared" si="8"/>
        <v>0</v>
      </c>
      <c r="AD20" s="207">
        <f>วันทำงาน!AR20</f>
        <v>0</v>
      </c>
      <c r="AE20" s="208">
        <f>IF(AE$3&lt;&gt;"",$Z20,IF((AND($W20&gt;=100%,AD20&gt;=เงื่อนไข!$C$4*เงื่อนไข!$D$4)),100%,IF(AD20&lt;&gt;0,AD20/$V20,0)))</f>
        <v>0</v>
      </c>
      <c r="AF20" s="208">
        <f>IF($W20&gt;=80%,เงื่อนไข!$L$4,IF($W20&gt;=51%,เงื่อนไข!$K$4,IF($W20=50%,เงื่อนไข!$J$4,IF($W20&lt;50%,เงื่อนไข!$I$4))))</f>
        <v>0</v>
      </c>
      <c r="AG20" s="209">
        <f>IF(AE20&gt;=เงื่อนไข!$D$4,AF20*AD20,0)</f>
        <v>0</v>
      </c>
      <c r="AH20" s="210">
        <f t="shared" si="9"/>
        <v>0</v>
      </c>
      <c r="AI20" s="207">
        <f>วันทำงาน!AS20</f>
        <v>0</v>
      </c>
      <c r="AJ20" s="208">
        <f>IF(AJ$3&lt;&gt;"",$Z20,IF((AND($W20&gt;=100%,AI20&gt;=เงื่อนไข!$C$4*เงื่อนไข!$D$4)),100%,IF(AI20&lt;&gt;0,AI20/$V20,0)))</f>
        <v>0</v>
      </c>
      <c r="AK20" s="208">
        <f>IF($W20&gt;=80%,เงื่อนไข!$P$4,IF($W20&gt;=51%,เงื่อนไข!$O$4,IF($W20=50%,เงื่อนไข!$N$4,IF($W20&lt;50%,เงื่อนไข!$M$4))))</f>
        <v>0</v>
      </c>
      <c r="AL20" s="209">
        <f>IF(AJ20&gt;=เงื่อนไข!$D$4,AK20*AI20,0)</f>
        <v>0</v>
      </c>
      <c r="AM20" s="210">
        <f t="shared" si="10"/>
        <v>0</v>
      </c>
      <c r="AN20" s="207">
        <f>วันทำงาน!AT20</f>
        <v>0</v>
      </c>
      <c r="AO20" s="208">
        <f>IF(AO$3&lt;&gt;"",$Z20,IF((AND($W20&gt;=100%,AN20&gt;=เงื่อนไข!$C$4*เงื่อนไข!$D$4)),100%,IF(AN20&lt;&gt;0,AN20/$V20,0)))</f>
        <v>0</v>
      </c>
      <c r="AP20" s="208">
        <f>IF($W20&gt;=80%,เงื่อนไข!$T$4,IF($W20&gt;=51%,เงื่อนไข!$S$4,IF($W20=50%,เงื่อนไข!$R$4,IF($W20&lt;50%,เงื่อนไข!$Q$4))))</f>
        <v>0</v>
      </c>
      <c r="AQ20" s="209">
        <f>IF(AO20&gt;=เงื่อนไข!$D$4,AP20*AN20,0)</f>
        <v>0</v>
      </c>
      <c r="AR20" s="210">
        <f t="shared" si="11"/>
        <v>0</v>
      </c>
      <c r="AS20" s="207">
        <f>วันทำงาน!AU20</f>
        <v>0</v>
      </c>
      <c r="AT20" s="208">
        <f>IF(AT$3&lt;&gt;"",$Z20,IF((AND($W20&gt;=100%,AS20&gt;=เงื่อนไข!$C$4*เงื่อนไข!$D$4)),100%,IF(AS20&lt;&gt;0,AS20/$V20,0)))</f>
        <v>0</v>
      </c>
      <c r="AU20" s="208">
        <f>IF($W20&gt;=80%,เงื่อนไข!$X$4,IF($W20&gt;=51%,เงื่อนไข!$W$4,IF($W20=50%,เงื่อนไข!$V$4,IF($W20&lt;50%,เงื่อนไข!$U$4))))</f>
        <v>0</v>
      </c>
      <c r="AV20" s="209">
        <f>IF(AT20&gt;=เงื่อนไข!$D$4,AU20*AS20,0)</f>
        <v>0</v>
      </c>
      <c r="AW20" s="210">
        <f t="shared" si="12"/>
        <v>0</v>
      </c>
      <c r="AX20" s="207">
        <f>วันทำงาน!AV20</f>
        <v>0</v>
      </c>
      <c r="AY20" s="208">
        <f>IF(AY$3&lt;&gt;"",$Z20,IF((AND($W20&gt;=100%,AX20&gt;=เงื่อนไข!$C$4*เงื่อนไข!$D$4)),100%,IF(AX20&lt;&gt;0,AX20/$V20,0)))</f>
        <v>0</v>
      </c>
      <c r="AZ20" s="208">
        <f>IF($W20&gt;=80%,เงื่อนไข!$AB$4,IF($W20&gt;=51%,เงื่อนไข!$AA$4,IF($W20=50%,เงื่อนไข!$Z$4,IF($W20&lt;50%,เงื่อนไข!$Y$4))))</f>
        <v>0</v>
      </c>
      <c r="BA20" s="209">
        <f>IF(AY20&gt;=เงื่อนไข!$D$4,AZ20*AX20,0)</f>
        <v>0</v>
      </c>
      <c r="BB20" s="210">
        <f t="shared" si="13"/>
        <v>0</v>
      </c>
      <c r="BC20" s="207">
        <f>วันทำงาน!AW20</f>
        <v>0</v>
      </c>
      <c r="BD20" s="208">
        <f>IF(BD$3&lt;&gt;"",$Z20,IF((AND($W20&gt;=100%,BC20&gt;=เงื่อนไข!$C$4*เงื่อนไข!$D$4)),100%,IF(BC20&lt;&gt;0,BC20/$V20,0)))</f>
        <v>0</v>
      </c>
      <c r="BE20" s="208">
        <f>IF($W20&gt;=80%,เงื่อนไข!$AF$4,IF($W20&gt;=51%,เงื่อนไข!$AE$4,IF($W20=50%,เงื่อนไข!$AD$4,IF($W20&lt;50%,เงื่อนไข!$AC$4))))</f>
        <v>0</v>
      </c>
      <c r="BF20" s="209">
        <f>IF(BD20&gt;=เงื่อนไข!$D$4,BE20*BC20,0)</f>
        <v>0</v>
      </c>
      <c r="BG20" s="210">
        <f t="shared" si="14"/>
        <v>0</v>
      </c>
      <c r="BH20" s="207">
        <f>วันทำงาน!AX20</f>
        <v>0</v>
      </c>
      <c r="BI20" s="208">
        <f>IF(BI$3&lt;&gt;"",$Z20,IF((AND($W20&gt;=100%,BH20&gt;=เงื่อนไข!$C$4*เงื่อนไข!$D$4)),100%,IF(BH20&lt;&gt;0,BH20/$V20,0)))</f>
        <v>0</v>
      </c>
      <c r="BJ20" s="208">
        <f>IF($W20&gt;=80%,เงื่อนไข!$AJ$4,IF($W20&gt;=51%,เงื่อนไข!$AI$4,IF($W20=50%,เงื่อนไข!$AH$4,IF($W20&lt;50%,เงื่อนไข!$AG$4))))</f>
        <v>0</v>
      </c>
      <c r="BK20" s="209">
        <f>IF(BI20&gt;=เงื่อนไข!$D$4,BJ20*BH20,0)</f>
        <v>0</v>
      </c>
      <c r="BL20" s="210">
        <f t="shared" si="15"/>
        <v>0</v>
      </c>
    </row>
    <row r="21" spans="1:64" s="7" customFormat="1" x14ac:dyDescent="0.2">
      <c r="A21" s="204" t="str">
        <f>IF(วันทำงาน!A21&lt;&gt;"",วันทำงาน!A21,"")</f>
        <v/>
      </c>
      <c r="B21" s="204" t="str">
        <f>IF(วันทำงาน!B21&lt;&gt;"",วันทำงาน!B21,"")</f>
        <v/>
      </c>
      <c r="C21" s="204"/>
      <c r="D21" s="204" t="str">
        <f>IF(วันทำงาน!C21&lt;&gt;"",วันทำงาน!C21,"")</f>
        <v/>
      </c>
      <c r="E21" s="205" t="str">
        <f>IF(วันทำงาน!D21&lt;&gt;"",วันทำงาน!D21,"")</f>
        <v/>
      </c>
      <c r="F21" s="105" t="str">
        <f>IF(วันทำงาน!E21&lt;&gt;"",วันทำงาน!E21,"")</f>
        <v/>
      </c>
      <c r="G21" s="204" t="str">
        <f>IF(วันทำงาน!F21&lt;&gt;"",วันทำงาน!F21,"")</f>
        <v/>
      </c>
      <c r="H21" s="238" t="str">
        <f>IF(F21="Salesman",วันทำงาน!G21,"")</f>
        <v/>
      </c>
      <c r="I21" s="243">
        <f t="shared" si="2"/>
        <v>0</v>
      </c>
      <c r="J21" s="238" t="str">
        <f>IF(F21="Salesman",วันทำงาน!H21,"")</f>
        <v/>
      </c>
      <c r="K21" s="243"/>
      <c r="L21" s="204" t="str">
        <f>IF(วันทำงาน!J21&lt;&gt;"",วันทำงาน!J21,"")</f>
        <v/>
      </c>
      <c r="M21" s="204" t="str">
        <f>IF(วันทำงาน!K21&lt;&gt;"",วันทำงาน!K21,"")</f>
        <v/>
      </c>
      <c r="N21" s="206">
        <f t="shared" si="3"/>
        <v>0</v>
      </c>
      <c r="O21" s="206">
        <f t="shared" si="4"/>
        <v>0</v>
      </c>
      <c r="P21" s="206" t="e">
        <f>IF((AND(F21="Salesman",H21&lt;&gt;"")),N21*M21/L21,VLOOKUP(B21,H$15:O$63,6,0)*M21*(100%-เงื่อนไข!$B$4))</f>
        <v>#VALUE!</v>
      </c>
      <c r="Q21" s="206">
        <f>IF(H21&lt;&gt;"",N21*เงื่อนไข!$B$4,N21)</f>
        <v>0</v>
      </c>
      <c r="R21" s="206">
        <f>SUMIF(วันทำงาน!$F$67:$F$157,B21,วันทำงาน!$K$67:$K$157)</f>
        <v>0</v>
      </c>
      <c r="S21" s="218">
        <f t="shared" si="5"/>
        <v>0</v>
      </c>
      <c r="T21" s="218">
        <f t="shared" si="6"/>
        <v>0</v>
      </c>
      <c r="U21" s="140">
        <f>_xlfn.IFNA(VLOOKUP($F21,เงื่อนไข!$A$4:$AJ$7,3,0),0)</f>
        <v>0</v>
      </c>
      <c r="V21" s="140">
        <f>IF(วันทำงาน!I21&lt;&gt;"",วันทำงาน!I21,0)</f>
        <v>0</v>
      </c>
      <c r="W21" s="139">
        <f t="shared" si="7"/>
        <v>0</v>
      </c>
      <c r="X21" s="220" t="str">
        <f>IF((AND(W21&gt;=80%,Z21&gt;=เงื่อนไข!$D$4)),"P","")</f>
        <v/>
      </c>
      <c r="Y21" s="207">
        <f>วันทำงาน!AQ21</f>
        <v>0</v>
      </c>
      <c r="Z21" s="208">
        <f>IF((AND($W21&gt;=100%,Y21&gt;=เงื่อนไข!$C$4*เงื่อนไข!$D$4)),100%,IF(Y21&lt;&gt;0,Y21/V21,0))</f>
        <v>0</v>
      </c>
      <c r="AA21" s="208">
        <f>IF(W21&gt;=80%,เงื่อนไข!$H$4,IF($W21&gt;=51%,เงื่อนไข!$G$4,IF($W21=50%,เงื่อนไข!$F$4,IF($W21&lt;50%,เงื่อนไข!$E$4))))</f>
        <v>0</v>
      </c>
      <c r="AB21" s="209">
        <f>IF(Z21&gt;=เงื่อนไข!$D$4,AA21*Y21,0)</f>
        <v>0</v>
      </c>
      <c r="AC21" s="210">
        <f t="shared" si="8"/>
        <v>0</v>
      </c>
      <c r="AD21" s="207">
        <f>วันทำงาน!AR21</f>
        <v>0</v>
      </c>
      <c r="AE21" s="208">
        <f>IF(AE$3&lt;&gt;"",$Z21,IF((AND($W21&gt;=100%,AD21&gt;=เงื่อนไข!$C$4*เงื่อนไข!$D$4)),100%,IF(AD21&lt;&gt;0,AD21/$V21,0)))</f>
        <v>0</v>
      </c>
      <c r="AF21" s="208">
        <f>IF($W21&gt;=80%,เงื่อนไข!$L$4,IF($W21&gt;=51%,เงื่อนไข!$K$4,IF($W21=50%,เงื่อนไข!$J$4,IF($W21&lt;50%,เงื่อนไข!$I$4))))</f>
        <v>0</v>
      </c>
      <c r="AG21" s="209">
        <f>IF(AE21&gt;=เงื่อนไข!$D$4,AF21*AD21,0)</f>
        <v>0</v>
      </c>
      <c r="AH21" s="210">
        <f t="shared" si="9"/>
        <v>0</v>
      </c>
      <c r="AI21" s="207">
        <f>วันทำงาน!AS21</f>
        <v>0</v>
      </c>
      <c r="AJ21" s="208">
        <f>IF(AJ$3&lt;&gt;"",$Z21,IF((AND($W21&gt;=100%,AI21&gt;=เงื่อนไข!$C$4*เงื่อนไข!$D$4)),100%,IF(AI21&lt;&gt;0,AI21/$V21,0)))</f>
        <v>0</v>
      </c>
      <c r="AK21" s="208">
        <f>IF($W21&gt;=80%,เงื่อนไข!$P$4,IF($W21&gt;=51%,เงื่อนไข!$O$4,IF($W21=50%,เงื่อนไข!$N$4,IF($W21&lt;50%,เงื่อนไข!$M$4))))</f>
        <v>0</v>
      </c>
      <c r="AL21" s="209">
        <f>IF(AJ21&gt;=เงื่อนไข!$D$4,AK21*AI21,0)</f>
        <v>0</v>
      </c>
      <c r="AM21" s="210">
        <f t="shared" si="10"/>
        <v>0</v>
      </c>
      <c r="AN21" s="207">
        <f>วันทำงาน!AT21</f>
        <v>0</v>
      </c>
      <c r="AO21" s="208">
        <f>IF(AO$3&lt;&gt;"",$Z21,IF((AND($W21&gt;=100%,AN21&gt;=เงื่อนไข!$C$4*เงื่อนไข!$D$4)),100%,IF(AN21&lt;&gt;0,AN21/$V21,0)))</f>
        <v>0</v>
      </c>
      <c r="AP21" s="208">
        <f>IF($W21&gt;=80%,เงื่อนไข!$T$4,IF($W21&gt;=51%,เงื่อนไข!$S$4,IF($W21=50%,เงื่อนไข!$R$4,IF($W21&lt;50%,เงื่อนไข!$Q$4))))</f>
        <v>0</v>
      </c>
      <c r="AQ21" s="209">
        <f>IF(AO21&gt;=เงื่อนไข!$D$4,AP21*AN21,0)</f>
        <v>0</v>
      </c>
      <c r="AR21" s="210">
        <f t="shared" si="11"/>
        <v>0</v>
      </c>
      <c r="AS21" s="207">
        <f>วันทำงาน!AU21</f>
        <v>0</v>
      </c>
      <c r="AT21" s="208">
        <f>IF(AT$3&lt;&gt;"",$Z21,IF((AND($W21&gt;=100%,AS21&gt;=เงื่อนไข!$C$4*เงื่อนไข!$D$4)),100%,IF(AS21&lt;&gt;0,AS21/$V21,0)))</f>
        <v>0</v>
      </c>
      <c r="AU21" s="208">
        <f>IF($W21&gt;=80%,เงื่อนไข!$X$4,IF($W21&gt;=51%,เงื่อนไข!$W$4,IF($W21=50%,เงื่อนไข!$V$4,IF($W21&lt;50%,เงื่อนไข!$U$4))))</f>
        <v>0</v>
      </c>
      <c r="AV21" s="209">
        <f>IF(AT21&gt;=เงื่อนไข!$D$4,AU21*AS21,0)</f>
        <v>0</v>
      </c>
      <c r="AW21" s="210">
        <f t="shared" si="12"/>
        <v>0</v>
      </c>
      <c r="AX21" s="207">
        <f>วันทำงาน!AV21</f>
        <v>0</v>
      </c>
      <c r="AY21" s="208">
        <f>IF(AY$3&lt;&gt;"",$Z21,IF((AND($W21&gt;=100%,AX21&gt;=เงื่อนไข!$C$4*เงื่อนไข!$D$4)),100%,IF(AX21&lt;&gt;0,AX21/$V21,0)))</f>
        <v>0</v>
      </c>
      <c r="AZ21" s="208">
        <f>IF($W21&gt;=80%,เงื่อนไข!$AB$4,IF($W21&gt;=51%,เงื่อนไข!$AA$4,IF($W21=50%,เงื่อนไข!$Z$4,IF($W21&lt;50%,เงื่อนไข!$Y$4))))</f>
        <v>0</v>
      </c>
      <c r="BA21" s="209">
        <f>IF(AY21&gt;=เงื่อนไข!$D$4,AZ21*AX21,0)</f>
        <v>0</v>
      </c>
      <c r="BB21" s="210">
        <f t="shared" si="13"/>
        <v>0</v>
      </c>
      <c r="BC21" s="207">
        <f>วันทำงาน!AW21</f>
        <v>0</v>
      </c>
      <c r="BD21" s="208">
        <f>IF(BD$3&lt;&gt;"",$Z21,IF((AND($W21&gt;=100%,BC21&gt;=เงื่อนไข!$C$4*เงื่อนไข!$D$4)),100%,IF(BC21&lt;&gt;0,BC21/$V21,0)))</f>
        <v>0</v>
      </c>
      <c r="BE21" s="208">
        <f>IF($W21&gt;=80%,เงื่อนไข!$AF$4,IF($W21&gt;=51%,เงื่อนไข!$AE$4,IF($W21=50%,เงื่อนไข!$AD$4,IF($W21&lt;50%,เงื่อนไข!$AC$4))))</f>
        <v>0</v>
      </c>
      <c r="BF21" s="209">
        <f>IF(BD21&gt;=เงื่อนไข!$D$4,BE21*BC21,0)</f>
        <v>0</v>
      </c>
      <c r="BG21" s="210">
        <f t="shared" si="14"/>
        <v>0</v>
      </c>
      <c r="BH21" s="207">
        <f>วันทำงาน!AX21</f>
        <v>0</v>
      </c>
      <c r="BI21" s="208">
        <f>IF(BI$3&lt;&gt;"",$Z21,IF((AND($W21&gt;=100%,BH21&gt;=เงื่อนไข!$C$4*เงื่อนไข!$D$4)),100%,IF(BH21&lt;&gt;0,BH21/$V21,0)))</f>
        <v>0</v>
      </c>
      <c r="BJ21" s="208">
        <f>IF($W21&gt;=80%,เงื่อนไข!$AJ$4,IF($W21&gt;=51%,เงื่อนไข!$AI$4,IF($W21=50%,เงื่อนไข!$AH$4,IF($W21&lt;50%,เงื่อนไข!$AG$4))))</f>
        <v>0</v>
      </c>
      <c r="BK21" s="209">
        <f>IF(BI21&gt;=เงื่อนไข!$D$4,BJ21*BH21,0)</f>
        <v>0</v>
      </c>
      <c r="BL21" s="210">
        <f t="shared" si="15"/>
        <v>0</v>
      </c>
    </row>
    <row r="22" spans="1:64" s="7" customFormat="1" x14ac:dyDescent="0.2">
      <c r="A22" s="204" t="str">
        <f>IF(วันทำงาน!A22&lt;&gt;"",วันทำงาน!A22,"")</f>
        <v/>
      </c>
      <c r="B22" s="204" t="str">
        <f>IF(วันทำงาน!B22&lt;&gt;"",วันทำงาน!B22,"")</f>
        <v/>
      </c>
      <c r="C22" s="204"/>
      <c r="D22" s="204" t="str">
        <f>IF(วันทำงาน!C22&lt;&gt;"",วันทำงาน!C22,"")</f>
        <v/>
      </c>
      <c r="E22" s="205" t="str">
        <f>IF(วันทำงาน!D22&lt;&gt;"",วันทำงาน!D22,"")</f>
        <v/>
      </c>
      <c r="F22" s="105" t="str">
        <f>IF(วันทำงาน!E22&lt;&gt;"",วันทำงาน!E22,"")</f>
        <v/>
      </c>
      <c r="G22" s="204" t="str">
        <f>IF(วันทำงาน!F22&lt;&gt;"",วันทำงาน!F22,"")</f>
        <v/>
      </c>
      <c r="H22" s="238" t="str">
        <f>IF(F22="Salesman",วันทำงาน!G22,"")</f>
        <v/>
      </c>
      <c r="I22" s="243">
        <f t="shared" si="2"/>
        <v>0</v>
      </c>
      <c r="J22" s="238" t="str">
        <f>IF(F22="Salesman",วันทำงาน!H22,"")</f>
        <v/>
      </c>
      <c r="K22" s="243"/>
      <c r="L22" s="204" t="str">
        <f>IF(วันทำงาน!J22&lt;&gt;"",วันทำงาน!J22,"")</f>
        <v/>
      </c>
      <c r="M22" s="204" t="str">
        <f>IF(วันทำงาน!K22&lt;&gt;"",วันทำงาน!K22,"")</f>
        <v/>
      </c>
      <c r="N22" s="206">
        <f t="shared" si="3"/>
        <v>0</v>
      </c>
      <c r="O22" s="206">
        <f t="shared" si="4"/>
        <v>0</v>
      </c>
      <c r="P22" s="206" t="e">
        <f>IF((AND(F22="Salesman",H22&lt;&gt;"")),N22*M22/L22,VLOOKUP(B22,H$15:O$63,6,0)*M22*(100%-เงื่อนไข!$B$4))</f>
        <v>#VALUE!</v>
      </c>
      <c r="Q22" s="206">
        <f>IF(H22&lt;&gt;"",N22*เงื่อนไข!$B$4,N22)</f>
        <v>0</v>
      </c>
      <c r="R22" s="206">
        <f>SUMIF(วันทำงาน!$F$67:$F$157,B22,วันทำงาน!$K$67:$K$157)</f>
        <v>0</v>
      </c>
      <c r="S22" s="218">
        <f t="shared" si="5"/>
        <v>0</v>
      </c>
      <c r="T22" s="218">
        <f t="shared" si="6"/>
        <v>0</v>
      </c>
      <c r="U22" s="140">
        <f>_xlfn.IFNA(VLOOKUP($F22,เงื่อนไข!$A$4:$AJ$7,3,0),0)</f>
        <v>0</v>
      </c>
      <c r="V22" s="140">
        <f>IF(วันทำงาน!I22&lt;&gt;"",วันทำงาน!I22,0)</f>
        <v>0</v>
      </c>
      <c r="W22" s="139">
        <f t="shared" si="7"/>
        <v>0</v>
      </c>
      <c r="X22" s="220" t="str">
        <f>IF((AND(W22&gt;=80%,Z22&gt;=เงื่อนไข!$D$4)),"P","")</f>
        <v/>
      </c>
      <c r="Y22" s="207">
        <f>วันทำงาน!AQ22</f>
        <v>0</v>
      </c>
      <c r="Z22" s="208">
        <f>IF((AND($W22&gt;=100%,Y22&gt;=เงื่อนไข!$C$4*เงื่อนไข!$D$4)),100%,IF(Y22&lt;&gt;0,Y22/V22,0))</f>
        <v>0</v>
      </c>
      <c r="AA22" s="208">
        <f>IF(W22&gt;=80%,เงื่อนไข!$H$4,IF($W22&gt;=51%,เงื่อนไข!$G$4,IF($W22=50%,เงื่อนไข!$F$4,IF($W22&lt;50%,เงื่อนไข!$E$4))))</f>
        <v>0</v>
      </c>
      <c r="AB22" s="209">
        <f>IF(Z22&gt;=เงื่อนไข!$D$4,AA22*Y22,0)</f>
        <v>0</v>
      </c>
      <c r="AC22" s="210">
        <f t="shared" si="8"/>
        <v>0</v>
      </c>
      <c r="AD22" s="207">
        <f>วันทำงาน!AR22</f>
        <v>0</v>
      </c>
      <c r="AE22" s="208">
        <f>IF(AE$3&lt;&gt;"",$Z22,IF((AND($W22&gt;=100%,AD22&gt;=เงื่อนไข!$C$4*เงื่อนไข!$D$4)),100%,IF(AD22&lt;&gt;0,AD22/$V22,0)))</f>
        <v>0</v>
      </c>
      <c r="AF22" s="208">
        <f>IF($W22&gt;=80%,เงื่อนไข!$L$4,IF($W22&gt;=51%,เงื่อนไข!$K$4,IF($W22=50%,เงื่อนไข!$J$4,IF($W22&lt;50%,เงื่อนไข!$I$4))))</f>
        <v>0</v>
      </c>
      <c r="AG22" s="209">
        <f>IF(AE22&gt;=เงื่อนไข!$D$4,AF22*AD22,0)</f>
        <v>0</v>
      </c>
      <c r="AH22" s="210">
        <f t="shared" si="9"/>
        <v>0</v>
      </c>
      <c r="AI22" s="207">
        <f>วันทำงาน!AS22</f>
        <v>0</v>
      </c>
      <c r="AJ22" s="208">
        <f>IF(AJ$3&lt;&gt;"",$Z22,IF((AND($W22&gt;=100%,AI22&gt;=เงื่อนไข!$C$4*เงื่อนไข!$D$4)),100%,IF(AI22&lt;&gt;0,AI22/$V22,0)))</f>
        <v>0</v>
      </c>
      <c r="AK22" s="208">
        <f>IF($W22&gt;=80%,เงื่อนไข!$P$4,IF($W22&gt;=51%,เงื่อนไข!$O$4,IF($W22=50%,เงื่อนไข!$N$4,IF($W22&lt;50%,เงื่อนไข!$M$4))))</f>
        <v>0</v>
      </c>
      <c r="AL22" s="209">
        <f>IF(AJ22&gt;=เงื่อนไข!$D$4,AK22*AI22,0)</f>
        <v>0</v>
      </c>
      <c r="AM22" s="210">
        <f t="shared" si="10"/>
        <v>0</v>
      </c>
      <c r="AN22" s="207">
        <f>วันทำงาน!AT22</f>
        <v>0</v>
      </c>
      <c r="AO22" s="208">
        <f>IF(AO$3&lt;&gt;"",$Z22,IF((AND($W22&gt;=100%,AN22&gt;=เงื่อนไข!$C$4*เงื่อนไข!$D$4)),100%,IF(AN22&lt;&gt;0,AN22/$V22,0)))</f>
        <v>0</v>
      </c>
      <c r="AP22" s="208">
        <f>IF($W22&gt;=80%,เงื่อนไข!$T$4,IF($W22&gt;=51%,เงื่อนไข!$S$4,IF($W22=50%,เงื่อนไข!$R$4,IF($W22&lt;50%,เงื่อนไข!$Q$4))))</f>
        <v>0</v>
      </c>
      <c r="AQ22" s="209">
        <f>IF(AO22&gt;=เงื่อนไข!$D$4,AP22*AN22,0)</f>
        <v>0</v>
      </c>
      <c r="AR22" s="210">
        <f t="shared" si="11"/>
        <v>0</v>
      </c>
      <c r="AS22" s="207">
        <f>วันทำงาน!AU22</f>
        <v>0</v>
      </c>
      <c r="AT22" s="208">
        <f>IF(AT$3&lt;&gt;"",$Z22,IF((AND($W22&gt;=100%,AS22&gt;=เงื่อนไข!$C$4*เงื่อนไข!$D$4)),100%,IF(AS22&lt;&gt;0,AS22/$V22,0)))</f>
        <v>0</v>
      </c>
      <c r="AU22" s="208">
        <f>IF($W22&gt;=80%,เงื่อนไข!$X$4,IF($W22&gt;=51%,เงื่อนไข!$W$4,IF($W22=50%,เงื่อนไข!$V$4,IF($W22&lt;50%,เงื่อนไข!$U$4))))</f>
        <v>0</v>
      </c>
      <c r="AV22" s="209">
        <f>IF(AT22&gt;=เงื่อนไข!$D$4,AU22*AS22,0)</f>
        <v>0</v>
      </c>
      <c r="AW22" s="210">
        <f t="shared" si="12"/>
        <v>0</v>
      </c>
      <c r="AX22" s="207">
        <f>วันทำงาน!AV22</f>
        <v>0</v>
      </c>
      <c r="AY22" s="208">
        <f>IF(AY$3&lt;&gt;"",$Z22,IF((AND($W22&gt;=100%,AX22&gt;=เงื่อนไข!$C$4*เงื่อนไข!$D$4)),100%,IF(AX22&lt;&gt;0,AX22/$V22,0)))</f>
        <v>0</v>
      </c>
      <c r="AZ22" s="208">
        <f>IF($W22&gt;=80%,เงื่อนไข!$AB$4,IF($W22&gt;=51%,เงื่อนไข!$AA$4,IF($W22=50%,เงื่อนไข!$Z$4,IF($W22&lt;50%,เงื่อนไข!$Y$4))))</f>
        <v>0</v>
      </c>
      <c r="BA22" s="209">
        <f>IF(AY22&gt;=เงื่อนไข!$D$4,AZ22*AX22,0)</f>
        <v>0</v>
      </c>
      <c r="BB22" s="210">
        <f t="shared" si="13"/>
        <v>0</v>
      </c>
      <c r="BC22" s="207">
        <f>วันทำงาน!AW22</f>
        <v>0</v>
      </c>
      <c r="BD22" s="208">
        <f>IF(BD$3&lt;&gt;"",$Z22,IF((AND($W22&gt;=100%,BC22&gt;=เงื่อนไข!$C$4*เงื่อนไข!$D$4)),100%,IF(BC22&lt;&gt;0,BC22/$V22,0)))</f>
        <v>0</v>
      </c>
      <c r="BE22" s="208">
        <f>IF($W22&gt;=80%,เงื่อนไข!$AF$4,IF($W22&gt;=51%,เงื่อนไข!$AE$4,IF($W22=50%,เงื่อนไข!$AD$4,IF($W22&lt;50%,เงื่อนไข!$AC$4))))</f>
        <v>0</v>
      </c>
      <c r="BF22" s="209">
        <f>IF(BD22&gt;=เงื่อนไข!$D$4,BE22*BC22,0)</f>
        <v>0</v>
      </c>
      <c r="BG22" s="210">
        <f t="shared" si="14"/>
        <v>0</v>
      </c>
      <c r="BH22" s="207">
        <f>วันทำงาน!AX22</f>
        <v>0</v>
      </c>
      <c r="BI22" s="208">
        <f>IF(BI$3&lt;&gt;"",$Z22,IF((AND($W22&gt;=100%,BH22&gt;=เงื่อนไข!$C$4*เงื่อนไข!$D$4)),100%,IF(BH22&lt;&gt;0,BH22/$V22,0)))</f>
        <v>0</v>
      </c>
      <c r="BJ22" s="208">
        <f>IF($W22&gt;=80%,เงื่อนไข!$AJ$4,IF($W22&gt;=51%,เงื่อนไข!$AI$4,IF($W22=50%,เงื่อนไข!$AH$4,IF($W22&lt;50%,เงื่อนไข!$AG$4))))</f>
        <v>0</v>
      </c>
      <c r="BK22" s="209">
        <f>IF(BI22&gt;=เงื่อนไข!$D$4,BJ22*BH22,0)</f>
        <v>0</v>
      </c>
      <c r="BL22" s="210">
        <f t="shared" si="15"/>
        <v>0</v>
      </c>
    </row>
    <row r="23" spans="1:64" s="7" customFormat="1" x14ac:dyDescent="0.2">
      <c r="A23" s="204" t="str">
        <f>IF(วันทำงาน!A23&lt;&gt;"",วันทำงาน!A23,"")</f>
        <v/>
      </c>
      <c r="B23" s="204" t="str">
        <f>IF(วันทำงาน!B23&lt;&gt;"",วันทำงาน!B23,"")</f>
        <v/>
      </c>
      <c r="C23" s="204"/>
      <c r="D23" s="204" t="str">
        <f>IF(วันทำงาน!C23&lt;&gt;"",วันทำงาน!C23,"")</f>
        <v/>
      </c>
      <c r="E23" s="205" t="str">
        <f>IF(วันทำงาน!D23&lt;&gt;"",วันทำงาน!D23,"")</f>
        <v/>
      </c>
      <c r="F23" s="105" t="str">
        <f>IF(วันทำงาน!E23&lt;&gt;"",วันทำงาน!E23,"")</f>
        <v/>
      </c>
      <c r="G23" s="204" t="str">
        <f>IF(วันทำงาน!F23&lt;&gt;"",วันทำงาน!F23,"")</f>
        <v/>
      </c>
      <c r="H23" s="238" t="str">
        <f>IF(F23="Salesman",วันทำงาน!G23,"")</f>
        <v/>
      </c>
      <c r="I23" s="243">
        <f t="shared" si="2"/>
        <v>0</v>
      </c>
      <c r="J23" s="238" t="str">
        <f>IF(F23="Salesman",วันทำงาน!H23,"")</f>
        <v/>
      </c>
      <c r="K23" s="243"/>
      <c r="L23" s="204" t="str">
        <f>IF(วันทำงาน!J23&lt;&gt;"",วันทำงาน!J23,"")</f>
        <v/>
      </c>
      <c r="M23" s="204" t="str">
        <f>IF(วันทำงาน!K23&lt;&gt;"",วันทำงาน!K23,"")</f>
        <v/>
      </c>
      <c r="N23" s="206">
        <f t="shared" si="3"/>
        <v>0</v>
      </c>
      <c r="O23" s="206">
        <f t="shared" si="4"/>
        <v>0</v>
      </c>
      <c r="P23" s="206" t="e">
        <f>IF((AND(F23="Salesman",H23&lt;&gt;"")),N23*M23/L23,VLOOKUP(B23,H$15:O$63,6,0)*M23*(100%-เงื่อนไข!$B$4))</f>
        <v>#VALUE!</v>
      </c>
      <c r="Q23" s="206">
        <f>IF(H23&lt;&gt;"",N23*เงื่อนไข!$B$4,N23)</f>
        <v>0</v>
      </c>
      <c r="R23" s="206">
        <f>SUMIF(วันทำงาน!$F$67:$F$157,B23,วันทำงาน!$K$67:$K$157)</f>
        <v>0</v>
      </c>
      <c r="S23" s="218">
        <f t="shared" si="5"/>
        <v>0</v>
      </c>
      <c r="T23" s="218">
        <f t="shared" si="6"/>
        <v>0</v>
      </c>
      <c r="U23" s="140">
        <f>_xlfn.IFNA(VLOOKUP($F23,เงื่อนไข!$A$4:$AJ$7,3,0),0)</f>
        <v>0</v>
      </c>
      <c r="V23" s="140">
        <f>IF(วันทำงาน!I23&lt;&gt;"",วันทำงาน!I23,0)</f>
        <v>0</v>
      </c>
      <c r="W23" s="139">
        <f t="shared" si="7"/>
        <v>0</v>
      </c>
      <c r="X23" s="220" t="str">
        <f>IF((AND(W23&gt;=80%,Z23&gt;=เงื่อนไข!$D$4)),"P","")</f>
        <v/>
      </c>
      <c r="Y23" s="207">
        <f>วันทำงาน!AQ23</f>
        <v>0</v>
      </c>
      <c r="Z23" s="208">
        <f>IF((AND($W23&gt;=100%,Y23&gt;=เงื่อนไข!$C$4*เงื่อนไข!$D$4)),100%,IF(Y23&lt;&gt;0,Y23/V23,0))</f>
        <v>0</v>
      </c>
      <c r="AA23" s="208">
        <f>IF(W23&gt;=80%,เงื่อนไข!$H$4,IF($W23&gt;=51%,เงื่อนไข!$G$4,IF($W23=50%,เงื่อนไข!$F$4,IF($W23&lt;50%,เงื่อนไข!$E$4))))</f>
        <v>0</v>
      </c>
      <c r="AB23" s="209">
        <f>IF(Z23&gt;=เงื่อนไข!$D$4,AA23*Y23,0)</f>
        <v>0</v>
      </c>
      <c r="AC23" s="210">
        <f t="shared" si="8"/>
        <v>0</v>
      </c>
      <c r="AD23" s="207">
        <f>วันทำงาน!AR23</f>
        <v>0</v>
      </c>
      <c r="AE23" s="208">
        <f>IF(AE$3&lt;&gt;"",$Z23,IF((AND($W23&gt;=100%,AD23&gt;=เงื่อนไข!$C$4*เงื่อนไข!$D$4)),100%,IF(AD23&lt;&gt;0,AD23/$V23,0)))</f>
        <v>0</v>
      </c>
      <c r="AF23" s="208">
        <f>IF($W23&gt;=80%,เงื่อนไข!$L$4,IF($W23&gt;=51%,เงื่อนไข!$K$4,IF($W23=50%,เงื่อนไข!$J$4,IF($W23&lt;50%,เงื่อนไข!$I$4))))</f>
        <v>0</v>
      </c>
      <c r="AG23" s="209">
        <f>IF(AE23&gt;=เงื่อนไข!$D$4,AF23*AD23,0)</f>
        <v>0</v>
      </c>
      <c r="AH23" s="210">
        <f t="shared" si="9"/>
        <v>0</v>
      </c>
      <c r="AI23" s="207">
        <f>วันทำงาน!AS23</f>
        <v>0</v>
      </c>
      <c r="AJ23" s="208">
        <f>IF(AJ$3&lt;&gt;"",$Z23,IF((AND($W23&gt;=100%,AI23&gt;=เงื่อนไข!$C$4*เงื่อนไข!$D$4)),100%,IF(AI23&lt;&gt;0,AI23/$V23,0)))</f>
        <v>0</v>
      </c>
      <c r="AK23" s="208">
        <f>IF($W23&gt;=80%,เงื่อนไข!$P$4,IF($W23&gt;=51%,เงื่อนไข!$O$4,IF($W23=50%,เงื่อนไข!$N$4,IF($W23&lt;50%,เงื่อนไข!$M$4))))</f>
        <v>0</v>
      </c>
      <c r="AL23" s="209">
        <f>IF(AJ23&gt;=เงื่อนไข!$D$4,AK23*AI23,0)</f>
        <v>0</v>
      </c>
      <c r="AM23" s="210">
        <f t="shared" si="10"/>
        <v>0</v>
      </c>
      <c r="AN23" s="207">
        <f>วันทำงาน!AT23</f>
        <v>0</v>
      </c>
      <c r="AO23" s="208">
        <f>IF(AO$3&lt;&gt;"",$Z23,IF((AND($W23&gt;=100%,AN23&gt;=เงื่อนไข!$C$4*เงื่อนไข!$D$4)),100%,IF(AN23&lt;&gt;0,AN23/$V23,0)))</f>
        <v>0</v>
      </c>
      <c r="AP23" s="208">
        <f>IF($W23&gt;=80%,เงื่อนไข!$T$4,IF($W23&gt;=51%,เงื่อนไข!$S$4,IF($W23=50%,เงื่อนไข!$R$4,IF($W23&lt;50%,เงื่อนไข!$Q$4))))</f>
        <v>0</v>
      </c>
      <c r="AQ23" s="209">
        <f>IF(AO23&gt;=เงื่อนไข!$D$4,AP23*AN23,0)</f>
        <v>0</v>
      </c>
      <c r="AR23" s="210">
        <f t="shared" si="11"/>
        <v>0</v>
      </c>
      <c r="AS23" s="207">
        <f>วันทำงาน!AU23</f>
        <v>0</v>
      </c>
      <c r="AT23" s="208">
        <f>IF(AT$3&lt;&gt;"",$Z23,IF((AND($W23&gt;=100%,AS23&gt;=เงื่อนไข!$C$4*เงื่อนไข!$D$4)),100%,IF(AS23&lt;&gt;0,AS23/$V23,0)))</f>
        <v>0</v>
      </c>
      <c r="AU23" s="208">
        <f>IF($W23&gt;=80%,เงื่อนไข!$X$4,IF($W23&gt;=51%,เงื่อนไข!$W$4,IF($W23=50%,เงื่อนไข!$V$4,IF($W23&lt;50%,เงื่อนไข!$U$4))))</f>
        <v>0</v>
      </c>
      <c r="AV23" s="209">
        <f>IF(AT23&gt;=เงื่อนไข!$D$4,AU23*AS23,0)</f>
        <v>0</v>
      </c>
      <c r="AW23" s="210">
        <f t="shared" si="12"/>
        <v>0</v>
      </c>
      <c r="AX23" s="207">
        <f>วันทำงาน!AV23</f>
        <v>0</v>
      </c>
      <c r="AY23" s="208">
        <f>IF(AY$3&lt;&gt;"",$Z23,IF((AND($W23&gt;=100%,AX23&gt;=เงื่อนไข!$C$4*เงื่อนไข!$D$4)),100%,IF(AX23&lt;&gt;0,AX23/$V23,0)))</f>
        <v>0</v>
      </c>
      <c r="AZ23" s="208">
        <f>IF($W23&gt;=80%,เงื่อนไข!$AB$4,IF($W23&gt;=51%,เงื่อนไข!$AA$4,IF($W23=50%,เงื่อนไข!$Z$4,IF($W23&lt;50%,เงื่อนไข!$Y$4))))</f>
        <v>0</v>
      </c>
      <c r="BA23" s="209">
        <f>IF(AY23&gt;=เงื่อนไข!$D$4,AZ23*AX23,0)</f>
        <v>0</v>
      </c>
      <c r="BB23" s="210">
        <f t="shared" si="13"/>
        <v>0</v>
      </c>
      <c r="BC23" s="207">
        <f>วันทำงาน!AW23</f>
        <v>0</v>
      </c>
      <c r="BD23" s="208">
        <f>IF(BD$3&lt;&gt;"",$Z23,IF((AND($W23&gt;=100%,BC23&gt;=เงื่อนไข!$C$4*เงื่อนไข!$D$4)),100%,IF(BC23&lt;&gt;0,BC23/$V23,0)))</f>
        <v>0</v>
      </c>
      <c r="BE23" s="208">
        <f>IF($W23&gt;=80%,เงื่อนไข!$AF$4,IF($W23&gt;=51%,เงื่อนไข!$AE$4,IF($W23=50%,เงื่อนไข!$AD$4,IF($W23&lt;50%,เงื่อนไข!$AC$4))))</f>
        <v>0</v>
      </c>
      <c r="BF23" s="209">
        <f>IF(BD23&gt;=เงื่อนไข!$D$4,BE23*BC23,0)</f>
        <v>0</v>
      </c>
      <c r="BG23" s="210">
        <f t="shared" si="14"/>
        <v>0</v>
      </c>
      <c r="BH23" s="207">
        <f>วันทำงาน!AX23</f>
        <v>0</v>
      </c>
      <c r="BI23" s="208">
        <f>IF(BI$3&lt;&gt;"",$Z23,IF((AND($W23&gt;=100%,BH23&gt;=เงื่อนไข!$C$4*เงื่อนไข!$D$4)),100%,IF(BH23&lt;&gt;0,BH23/$V23,0)))</f>
        <v>0</v>
      </c>
      <c r="BJ23" s="208">
        <f>IF($W23&gt;=80%,เงื่อนไข!$AJ$4,IF($W23&gt;=51%,เงื่อนไข!$AI$4,IF($W23=50%,เงื่อนไข!$AH$4,IF($W23&lt;50%,เงื่อนไข!$AG$4))))</f>
        <v>0</v>
      </c>
      <c r="BK23" s="209">
        <f>IF(BI23&gt;=เงื่อนไข!$D$4,BJ23*BH23,0)</f>
        <v>0</v>
      </c>
      <c r="BL23" s="210">
        <f t="shared" si="15"/>
        <v>0</v>
      </c>
    </row>
    <row r="24" spans="1:64" s="7" customFormat="1" x14ac:dyDescent="0.2">
      <c r="A24" s="204" t="str">
        <f>IF(วันทำงาน!A24&lt;&gt;"",วันทำงาน!A24,"")</f>
        <v/>
      </c>
      <c r="B24" s="204" t="str">
        <f>IF(วันทำงาน!B24&lt;&gt;"",วันทำงาน!B24,"")</f>
        <v/>
      </c>
      <c r="C24" s="204"/>
      <c r="D24" s="204" t="str">
        <f>IF(วันทำงาน!C24&lt;&gt;"",วันทำงาน!C24,"")</f>
        <v/>
      </c>
      <c r="E24" s="205" t="str">
        <f>IF(วันทำงาน!D24&lt;&gt;"",วันทำงาน!D24,"")</f>
        <v/>
      </c>
      <c r="F24" s="105" t="str">
        <f>IF(วันทำงาน!E24&lt;&gt;"",วันทำงาน!E24,"")</f>
        <v/>
      </c>
      <c r="G24" s="204" t="str">
        <f>IF(วันทำงาน!F24&lt;&gt;"",วันทำงาน!F24,"")</f>
        <v/>
      </c>
      <c r="H24" s="238" t="str">
        <f>IF(F24="Salesman",วันทำงาน!G24,"")</f>
        <v/>
      </c>
      <c r="I24" s="243">
        <f t="shared" si="2"/>
        <v>0</v>
      </c>
      <c r="J24" s="238" t="str">
        <f>IF(F24="Salesman",วันทำงาน!H24,"")</f>
        <v/>
      </c>
      <c r="K24" s="243"/>
      <c r="L24" s="204" t="str">
        <f>IF(วันทำงาน!J24&lt;&gt;"",วันทำงาน!J24,"")</f>
        <v/>
      </c>
      <c r="M24" s="204" t="str">
        <f>IF(วันทำงาน!K24&lt;&gt;"",วันทำงาน!K24,"")</f>
        <v/>
      </c>
      <c r="N24" s="206">
        <f t="shared" si="3"/>
        <v>0</v>
      </c>
      <c r="O24" s="206">
        <f t="shared" si="4"/>
        <v>0</v>
      </c>
      <c r="P24" s="206" t="e">
        <f>IF((AND(F24="Salesman",H24&lt;&gt;"")),N24*M24/L24,VLOOKUP(B24,H$15:O$63,6,0)*M24*(100%-เงื่อนไข!$B$4))</f>
        <v>#VALUE!</v>
      </c>
      <c r="Q24" s="206">
        <f>IF(H24&lt;&gt;"",N24*เงื่อนไข!$B$4,N24)</f>
        <v>0</v>
      </c>
      <c r="R24" s="206">
        <f>SUMIF(วันทำงาน!$F$67:$F$157,B24,วันทำงาน!$K$67:$K$157)</f>
        <v>0</v>
      </c>
      <c r="S24" s="218">
        <f t="shared" si="5"/>
        <v>0</v>
      </c>
      <c r="T24" s="218">
        <f t="shared" si="6"/>
        <v>0</v>
      </c>
      <c r="U24" s="140">
        <f>_xlfn.IFNA(VLOOKUP($F24,เงื่อนไข!$A$4:$AJ$7,3,0),0)</f>
        <v>0</v>
      </c>
      <c r="V24" s="140">
        <f>IF(วันทำงาน!I24&lt;&gt;"",วันทำงาน!I24,0)</f>
        <v>0</v>
      </c>
      <c r="W24" s="139">
        <f t="shared" si="7"/>
        <v>0</v>
      </c>
      <c r="X24" s="220" t="str">
        <f>IF((AND(W24&gt;=80%,Z24&gt;=เงื่อนไข!$D$4)),"P","")</f>
        <v/>
      </c>
      <c r="Y24" s="207">
        <f>วันทำงาน!AQ24</f>
        <v>0</v>
      </c>
      <c r="Z24" s="208">
        <f>IF((AND($W24&gt;=100%,Y24&gt;=เงื่อนไข!$C$4*เงื่อนไข!$D$4)),100%,IF(Y24&lt;&gt;0,Y24/V24,0))</f>
        <v>0</v>
      </c>
      <c r="AA24" s="208">
        <f>IF(W24&gt;=80%,เงื่อนไข!$H$4,IF($W24&gt;=51%,เงื่อนไข!$G$4,IF($W24=50%,เงื่อนไข!$F$4,IF($W24&lt;50%,เงื่อนไข!$E$4))))</f>
        <v>0</v>
      </c>
      <c r="AB24" s="209">
        <f>IF(Z24&gt;=เงื่อนไข!$D$4,AA24*Y24,0)</f>
        <v>0</v>
      </c>
      <c r="AC24" s="210">
        <f t="shared" si="8"/>
        <v>0</v>
      </c>
      <c r="AD24" s="207">
        <f>วันทำงาน!AR24</f>
        <v>0</v>
      </c>
      <c r="AE24" s="208">
        <f>IF(AE$3&lt;&gt;"",$Z24,IF((AND($W24&gt;=100%,AD24&gt;=เงื่อนไข!$C$4*เงื่อนไข!$D$4)),100%,IF(AD24&lt;&gt;0,AD24/$V24,0)))</f>
        <v>0</v>
      </c>
      <c r="AF24" s="208">
        <f>IF($W24&gt;=80%,เงื่อนไข!$L$4,IF($W24&gt;=51%,เงื่อนไข!$K$4,IF($W24=50%,เงื่อนไข!$J$4,IF($W24&lt;50%,เงื่อนไข!$I$4))))</f>
        <v>0</v>
      </c>
      <c r="AG24" s="209">
        <f>IF(AE24&gt;=เงื่อนไข!$D$4,AF24*AD24,0)</f>
        <v>0</v>
      </c>
      <c r="AH24" s="210">
        <f t="shared" si="9"/>
        <v>0</v>
      </c>
      <c r="AI24" s="207">
        <f>วันทำงาน!AS24</f>
        <v>0</v>
      </c>
      <c r="AJ24" s="208">
        <f>IF(AJ$3&lt;&gt;"",$Z24,IF((AND($W24&gt;=100%,AI24&gt;=เงื่อนไข!$C$4*เงื่อนไข!$D$4)),100%,IF(AI24&lt;&gt;0,AI24/$V24,0)))</f>
        <v>0</v>
      </c>
      <c r="AK24" s="208">
        <f>IF($W24&gt;=80%,เงื่อนไข!$P$4,IF($W24&gt;=51%,เงื่อนไข!$O$4,IF($W24=50%,เงื่อนไข!$N$4,IF($W24&lt;50%,เงื่อนไข!$M$4))))</f>
        <v>0</v>
      </c>
      <c r="AL24" s="209">
        <f>IF(AJ24&gt;=เงื่อนไข!$D$4,AK24*AI24,0)</f>
        <v>0</v>
      </c>
      <c r="AM24" s="210">
        <f t="shared" si="10"/>
        <v>0</v>
      </c>
      <c r="AN24" s="207">
        <f>วันทำงาน!AT24</f>
        <v>0</v>
      </c>
      <c r="AO24" s="208">
        <f>IF(AO$3&lt;&gt;"",$Z24,IF((AND($W24&gt;=100%,AN24&gt;=เงื่อนไข!$C$4*เงื่อนไข!$D$4)),100%,IF(AN24&lt;&gt;0,AN24/$V24,0)))</f>
        <v>0</v>
      </c>
      <c r="AP24" s="208">
        <f>IF($W24&gt;=80%,เงื่อนไข!$T$4,IF($W24&gt;=51%,เงื่อนไข!$S$4,IF($W24=50%,เงื่อนไข!$R$4,IF($W24&lt;50%,เงื่อนไข!$Q$4))))</f>
        <v>0</v>
      </c>
      <c r="AQ24" s="209">
        <f>IF(AO24&gt;=เงื่อนไข!$D$4,AP24*AN24,0)</f>
        <v>0</v>
      </c>
      <c r="AR24" s="210">
        <f t="shared" si="11"/>
        <v>0</v>
      </c>
      <c r="AS24" s="207">
        <f>วันทำงาน!AU24</f>
        <v>0</v>
      </c>
      <c r="AT24" s="208">
        <f>IF(AT$3&lt;&gt;"",$Z24,IF((AND($W24&gt;=100%,AS24&gt;=เงื่อนไข!$C$4*เงื่อนไข!$D$4)),100%,IF(AS24&lt;&gt;0,AS24/$V24,0)))</f>
        <v>0</v>
      </c>
      <c r="AU24" s="208">
        <f>IF($W24&gt;=80%,เงื่อนไข!$X$4,IF($W24&gt;=51%,เงื่อนไข!$W$4,IF($W24=50%,เงื่อนไข!$V$4,IF($W24&lt;50%,เงื่อนไข!$U$4))))</f>
        <v>0</v>
      </c>
      <c r="AV24" s="209">
        <f>IF(AT24&gt;=เงื่อนไข!$D$4,AU24*AS24,0)</f>
        <v>0</v>
      </c>
      <c r="AW24" s="210">
        <f t="shared" si="12"/>
        <v>0</v>
      </c>
      <c r="AX24" s="207">
        <f>วันทำงาน!AV24</f>
        <v>0</v>
      </c>
      <c r="AY24" s="208">
        <f>IF(AY$3&lt;&gt;"",$Z24,IF((AND($W24&gt;=100%,AX24&gt;=เงื่อนไข!$C$4*เงื่อนไข!$D$4)),100%,IF(AX24&lt;&gt;0,AX24/$V24,0)))</f>
        <v>0</v>
      </c>
      <c r="AZ24" s="208">
        <f>IF($W24&gt;=80%,เงื่อนไข!$AB$4,IF($W24&gt;=51%,เงื่อนไข!$AA$4,IF($W24=50%,เงื่อนไข!$Z$4,IF($W24&lt;50%,เงื่อนไข!$Y$4))))</f>
        <v>0</v>
      </c>
      <c r="BA24" s="209">
        <f>IF(AY24&gt;=เงื่อนไข!$D$4,AZ24*AX24,0)</f>
        <v>0</v>
      </c>
      <c r="BB24" s="210">
        <f t="shared" si="13"/>
        <v>0</v>
      </c>
      <c r="BC24" s="207">
        <f>วันทำงาน!AW24</f>
        <v>0</v>
      </c>
      <c r="BD24" s="208">
        <f>IF(BD$3&lt;&gt;"",$Z24,IF((AND($W24&gt;=100%,BC24&gt;=เงื่อนไข!$C$4*เงื่อนไข!$D$4)),100%,IF(BC24&lt;&gt;0,BC24/$V24,0)))</f>
        <v>0</v>
      </c>
      <c r="BE24" s="208">
        <f>IF($W24&gt;=80%,เงื่อนไข!$AF$4,IF($W24&gt;=51%,เงื่อนไข!$AE$4,IF($W24=50%,เงื่อนไข!$AD$4,IF($W24&lt;50%,เงื่อนไข!$AC$4))))</f>
        <v>0</v>
      </c>
      <c r="BF24" s="209">
        <f>IF(BD24&gt;=เงื่อนไข!$D$4,BE24*BC24,0)</f>
        <v>0</v>
      </c>
      <c r="BG24" s="210">
        <f t="shared" si="14"/>
        <v>0</v>
      </c>
      <c r="BH24" s="207">
        <f>วันทำงาน!AX24</f>
        <v>0</v>
      </c>
      <c r="BI24" s="208">
        <f>IF(BI$3&lt;&gt;"",$Z24,IF((AND($W24&gt;=100%,BH24&gt;=เงื่อนไข!$C$4*เงื่อนไข!$D$4)),100%,IF(BH24&lt;&gt;0,BH24/$V24,0)))</f>
        <v>0</v>
      </c>
      <c r="BJ24" s="208">
        <f>IF($W24&gt;=80%,เงื่อนไข!$AJ$4,IF($W24&gt;=51%,เงื่อนไข!$AI$4,IF($W24=50%,เงื่อนไข!$AH$4,IF($W24&lt;50%,เงื่อนไข!$AG$4))))</f>
        <v>0</v>
      </c>
      <c r="BK24" s="209">
        <f>IF(BI24&gt;=เงื่อนไข!$D$4,BJ24*BH24,0)</f>
        <v>0</v>
      </c>
      <c r="BL24" s="210">
        <f t="shared" si="15"/>
        <v>0</v>
      </c>
    </row>
    <row r="25" spans="1:64" s="7" customFormat="1" x14ac:dyDescent="0.2">
      <c r="A25" s="204" t="str">
        <f>IF(วันทำงาน!A25&lt;&gt;"",วันทำงาน!A25,"")</f>
        <v/>
      </c>
      <c r="B25" s="204" t="str">
        <f>IF(วันทำงาน!B25&lt;&gt;"",วันทำงาน!B25,"")</f>
        <v/>
      </c>
      <c r="C25" s="204"/>
      <c r="D25" s="204" t="str">
        <f>IF(วันทำงาน!C25&lt;&gt;"",วันทำงาน!C25,"")</f>
        <v/>
      </c>
      <c r="E25" s="205" t="str">
        <f>IF(วันทำงาน!D25&lt;&gt;"",วันทำงาน!D25,"")</f>
        <v/>
      </c>
      <c r="F25" s="105" t="str">
        <f>IF(วันทำงาน!E25&lt;&gt;"",วันทำงาน!E25,"")</f>
        <v/>
      </c>
      <c r="G25" s="204" t="str">
        <f>IF(วันทำงาน!F25&lt;&gt;"",วันทำงาน!F25,"")</f>
        <v/>
      </c>
      <c r="H25" s="238" t="str">
        <f>IF(F25="Salesman",วันทำงาน!G25,"")</f>
        <v/>
      </c>
      <c r="I25" s="243">
        <f t="shared" si="2"/>
        <v>0</v>
      </c>
      <c r="J25" s="238" t="str">
        <f>IF(F25="Salesman",วันทำงาน!H25,"")</f>
        <v/>
      </c>
      <c r="K25" s="243"/>
      <c r="L25" s="204" t="str">
        <f>IF(วันทำงาน!J25&lt;&gt;"",วันทำงาน!J25,"")</f>
        <v/>
      </c>
      <c r="M25" s="204" t="str">
        <f>IF(วันทำงาน!K25&lt;&gt;"",วันทำงาน!K25,"")</f>
        <v/>
      </c>
      <c r="N25" s="206">
        <f t="shared" si="3"/>
        <v>0</v>
      </c>
      <c r="O25" s="206">
        <f t="shared" si="4"/>
        <v>0</v>
      </c>
      <c r="P25" s="206" t="e">
        <f>IF((AND(F25="Salesman",H25&lt;&gt;"")),N25*M25/L25,VLOOKUP(B25,H$15:O$63,6,0)*M25*(100%-เงื่อนไข!$B$4))</f>
        <v>#VALUE!</v>
      </c>
      <c r="Q25" s="206">
        <f>IF(H25&lt;&gt;"",N25*เงื่อนไข!$B$4,N25)</f>
        <v>0</v>
      </c>
      <c r="R25" s="206">
        <f>SUMIF(วันทำงาน!$F$67:$F$157,B25,วันทำงาน!$K$67:$K$157)</f>
        <v>0</v>
      </c>
      <c r="S25" s="218">
        <f t="shared" si="5"/>
        <v>0</v>
      </c>
      <c r="T25" s="218">
        <f t="shared" si="6"/>
        <v>0</v>
      </c>
      <c r="U25" s="140">
        <f>_xlfn.IFNA(VLOOKUP($F25,เงื่อนไข!$A$4:$AJ$7,3,0),0)</f>
        <v>0</v>
      </c>
      <c r="V25" s="140">
        <f>IF(วันทำงาน!I25&lt;&gt;"",วันทำงาน!I25,0)</f>
        <v>0</v>
      </c>
      <c r="W25" s="139">
        <f t="shared" si="7"/>
        <v>0</v>
      </c>
      <c r="X25" s="220" t="str">
        <f>IF((AND(W25&gt;=80%,Z25&gt;=เงื่อนไข!$D$4)),"P","")</f>
        <v/>
      </c>
      <c r="Y25" s="207">
        <f>วันทำงาน!AQ25</f>
        <v>0</v>
      </c>
      <c r="Z25" s="208">
        <f>IF((AND($W25&gt;=100%,Y25&gt;=เงื่อนไข!$C$4*เงื่อนไข!$D$4)),100%,IF(Y25&lt;&gt;0,Y25/V25,0))</f>
        <v>0</v>
      </c>
      <c r="AA25" s="208">
        <f>IF(W25&gt;=80%,เงื่อนไข!$H$4,IF($W25&gt;=51%,เงื่อนไข!$G$4,IF($W25=50%,เงื่อนไข!$F$4,IF($W25&lt;50%,เงื่อนไข!$E$4))))</f>
        <v>0</v>
      </c>
      <c r="AB25" s="209">
        <f>IF(Z25&gt;=เงื่อนไข!$D$4,AA25*Y25,0)</f>
        <v>0</v>
      </c>
      <c r="AC25" s="210">
        <f t="shared" si="8"/>
        <v>0</v>
      </c>
      <c r="AD25" s="207">
        <f>วันทำงาน!AR25</f>
        <v>0</v>
      </c>
      <c r="AE25" s="208">
        <f>IF(AE$3&lt;&gt;"",$Z25,IF((AND($W25&gt;=100%,AD25&gt;=เงื่อนไข!$C$4*เงื่อนไข!$D$4)),100%,IF(AD25&lt;&gt;0,AD25/$V25,0)))</f>
        <v>0</v>
      </c>
      <c r="AF25" s="208">
        <f>IF($W25&gt;=80%,เงื่อนไข!$L$4,IF($W25&gt;=51%,เงื่อนไข!$K$4,IF($W25=50%,เงื่อนไข!$J$4,IF($W25&lt;50%,เงื่อนไข!$I$4))))</f>
        <v>0</v>
      </c>
      <c r="AG25" s="209">
        <f>IF(AE25&gt;=เงื่อนไข!$D$4,AF25*AD25,0)</f>
        <v>0</v>
      </c>
      <c r="AH25" s="210">
        <f t="shared" si="9"/>
        <v>0</v>
      </c>
      <c r="AI25" s="207">
        <f>วันทำงาน!AS25</f>
        <v>0</v>
      </c>
      <c r="AJ25" s="208">
        <f>IF(AJ$3&lt;&gt;"",$Z25,IF((AND($W25&gt;=100%,AI25&gt;=เงื่อนไข!$C$4*เงื่อนไข!$D$4)),100%,IF(AI25&lt;&gt;0,AI25/$V25,0)))</f>
        <v>0</v>
      </c>
      <c r="AK25" s="208">
        <f>IF($W25&gt;=80%,เงื่อนไข!$P$4,IF($W25&gt;=51%,เงื่อนไข!$O$4,IF($W25=50%,เงื่อนไข!$N$4,IF($W25&lt;50%,เงื่อนไข!$M$4))))</f>
        <v>0</v>
      </c>
      <c r="AL25" s="209">
        <f>IF(AJ25&gt;=เงื่อนไข!$D$4,AK25*AI25,0)</f>
        <v>0</v>
      </c>
      <c r="AM25" s="210">
        <f t="shared" si="10"/>
        <v>0</v>
      </c>
      <c r="AN25" s="207">
        <f>วันทำงาน!AT25</f>
        <v>0</v>
      </c>
      <c r="AO25" s="208">
        <f>IF(AO$3&lt;&gt;"",$Z25,IF((AND($W25&gt;=100%,AN25&gt;=เงื่อนไข!$C$4*เงื่อนไข!$D$4)),100%,IF(AN25&lt;&gt;0,AN25/$V25,0)))</f>
        <v>0</v>
      </c>
      <c r="AP25" s="208">
        <f>IF($W25&gt;=80%,เงื่อนไข!$T$4,IF($W25&gt;=51%,เงื่อนไข!$S$4,IF($W25=50%,เงื่อนไข!$R$4,IF($W25&lt;50%,เงื่อนไข!$Q$4))))</f>
        <v>0</v>
      </c>
      <c r="AQ25" s="209">
        <f>IF(AO25&gt;=เงื่อนไข!$D$4,AP25*AN25,0)</f>
        <v>0</v>
      </c>
      <c r="AR25" s="210">
        <f t="shared" si="11"/>
        <v>0</v>
      </c>
      <c r="AS25" s="207">
        <f>วันทำงาน!AU25</f>
        <v>0</v>
      </c>
      <c r="AT25" s="208">
        <f>IF(AT$3&lt;&gt;"",$Z25,IF((AND($W25&gt;=100%,AS25&gt;=เงื่อนไข!$C$4*เงื่อนไข!$D$4)),100%,IF(AS25&lt;&gt;0,AS25/$V25,0)))</f>
        <v>0</v>
      </c>
      <c r="AU25" s="208">
        <f>IF($W25&gt;=80%,เงื่อนไข!$X$4,IF($W25&gt;=51%,เงื่อนไข!$W$4,IF($W25=50%,เงื่อนไข!$V$4,IF($W25&lt;50%,เงื่อนไข!$U$4))))</f>
        <v>0</v>
      </c>
      <c r="AV25" s="209">
        <f>IF(AT25&gt;=เงื่อนไข!$D$4,AU25*AS25,0)</f>
        <v>0</v>
      </c>
      <c r="AW25" s="210">
        <f t="shared" si="12"/>
        <v>0</v>
      </c>
      <c r="AX25" s="207">
        <f>วันทำงาน!AV25</f>
        <v>0</v>
      </c>
      <c r="AY25" s="208">
        <f>IF(AY$3&lt;&gt;"",$Z25,IF((AND($W25&gt;=100%,AX25&gt;=เงื่อนไข!$C$4*เงื่อนไข!$D$4)),100%,IF(AX25&lt;&gt;0,AX25/$V25,0)))</f>
        <v>0</v>
      </c>
      <c r="AZ25" s="208">
        <f>IF($W25&gt;=80%,เงื่อนไข!$AB$4,IF($W25&gt;=51%,เงื่อนไข!$AA$4,IF($W25=50%,เงื่อนไข!$Z$4,IF($W25&lt;50%,เงื่อนไข!$Y$4))))</f>
        <v>0</v>
      </c>
      <c r="BA25" s="209">
        <f>IF(AY25&gt;=เงื่อนไข!$D$4,AZ25*AX25,0)</f>
        <v>0</v>
      </c>
      <c r="BB25" s="210">
        <f t="shared" si="13"/>
        <v>0</v>
      </c>
      <c r="BC25" s="207">
        <f>วันทำงาน!AW25</f>
        <v>0</v>
      </c>
      <c r="BD25" s="208">
        <f>IF(BD$3&lt;&gt;"",$Z25,IF((AND($W25&gt;=100%,BC25&gt;=เงื่อนไข!$C$4*เงื่อนไข!$D$4)),100%,IF(BC25&lt;&gt;0,BC25/$V25,0)))</f>
        <v>0</v>
      </c>
      <c r="BE25" s="208">
        <f>IF($W25&gt;=80%,เงื่อนไข!$AF$4,IF($W25&gt;=51%,เงื่อนไข!$AE$4,IF($W25=50%,เงื่อนไข!$AD$4,IF($W25&lt;50%,เงื่อนไข!$AC$4))))</f>
        <v>0</v>
      </c>
      <c r="BF25" s="209">
        <f>IF(BD25&gt;=เงื่อนไข!$D$4,BE25*BC25,0)</f>
        <v>0</v>
      </c>
      <c r="BG25" s="210">
        <f t="shared" si="14"/>
        <v>0</v>
      </c>
      <c r="BH25" s="207">
        <f>วันทำงาน!AX25</f>
        <v>0</v>
      </c>
      <c r="BI25" s="208">
        <f>IF(BI$3&lt;&gt;"",$Z25,IF((AND($W25&gt;=100%,BH25&gt;=เงื่อนไข!$C$4*เงื่อนไข!$D$4)),100%,IF(BH25&lt;&gt;0,BH25/$V25,0)))</f>
        <v>0</v>
      </c>
      <c r="BJ25" s="208">
        <f>IF($W25&gt;=80%,เงื่อนไข!$AJ$4,IF($W25&gt;=51%,เงื่อนไข!$AI$4,IF($W25=50%,เงื่อนไข!$AH$4,IF($W25&lt;50%,เงื่อนไข!$AG$4))))</f>
        <v>0</v>
      </c>
      <c r="BK25" s="209">
        <f>IF(BI25&gt;=เงื่อนไข!$D$4,BJ25*BH25,0)</f>
        <v>0</v>
      </c>
      <c r="BL25" s="210">
        <f t="shared" si="15"/>
        <v>0</v>
      </c>
    </row>
    <row r="26" spans="1:64" s="7" customFormat="1" x14ac:dyDescent="0.2">
      <c r="A26" s="204" t="str">
        <f>IF(วันทำงาน!A26&lt;&gt;"",วันทำงาน!A26,"")</f>
        <v/>
      </c>
      <c r="B26" s="204" t="str">
        <f>IF(วันทำงาน!B26&lt;&gt;"",วันทำงาน!B26,"")</f>
        <v/>
      </c>
      <c r="C26" s="204"/>
      <c r="D26" s="204" t="str">
        <f>IF(วันทำงาน!C26&lt;&gt;"",วันทำงาน!C26,"")</f>
        <v/>
      </c>
      <c r="E26" s="205" t="str">
        <f>IF(วันทำงาน!D26&lt;&gt;"",วันทำงาน!D26,"")</f>
        <v/>
      </c>
      <c r="F26" s="105" t="str">
        <f>IF(วันทำงาน!E26&lt;&gt;"",วันทำงาน!E26,"")</f>
        <v/>
      </c>
      <c r="G26" s="204" t="str">
        <f>IF(วันทำงาน!F26&lt;&gt;"",วันทำงาน!F26,"")</f>
        <v/>
      </c>
      <c r="H26" s="238" t="str">
        <f>IF(F26="Salesman",วันทำงาน!G26,"")</f>
        <v/>
      </c>
      <c r="I26" s="243">
        <f t="shared" si="2"/>
        <v>0</v>
      </c>
      <c r="J26" s="238" t="str">
        <f>IF(F26="Salesman",วันทำงาน!H26,"")</f>
        <v/>
      </c>
      <c r="K26" s="243"/>
      <c r="L26" s="204" t="str">
        <f>IF(วันทำงาน!J26&lt;&gt;"",วันทำงาน!J26,"")</f>
        <v/>
      </c>
      <c r="M26" s="204" t="str">
        <f>IF(วันทำงาน!K26&lt;&gt;"",วันทำงาน!K26,"")</f>
        <v/>
      </c>
      <c r="N26" s="206">
        <f t="shared" si="3"/>
        <v>0</v>
      </c>
      <c r="O26" s="206">
        <f t="shared" si="4"/>
        <v>0</v>
      </c>
      <c r="P26" s="206" t="e">
        <f>IF((AND(F26="Salesman",H26&lt;&gt;"")),N26*M26/L26,VLOOKUP(B26,H$15:O$63,6,0)*M26*(100%-เงื่อนไข!$B$4))</f>
        <v>#VALUE!</v>
      </c>
      <c r="Q26" s="206">
        <f>IF(H26&lt;&gt;"",N26*เงื่อนไข!$B$4,N26)</f>
        <v>0</v>
      </c>
      <c r="R26" s="206">
        <f>SUMIF(วันทำงาน!$F$67:$F$157,B26,วันทำงาน!$K$67:$K$157)</f>
        <v>0</v>
      </c>
      <c r="S26" s="218">
        <f t="shared" si="5"/>
        <v>0</v>
      </c>
      <c r="T26" s="218">
        <f t="shared" si="6"/>
        <v>0</v>
      </c>
      <c r="U26" s="140">
        <f>_xlfn.IFNA(VLOOKUP($F26,เงื่อนไข!$A$4:$AJ$7,3,0),0)</f>
        <v>0</v>
      </c>
      <c r="V26" s="140">
        <f>IF(วันทำงาน!I26&lt;&gt;"",วันทำงาน!I26,0)</f>
        <v>0</v>
      </c>
      <c r="W26" s="139">
        <f t="shared" si="7"/>
        <v>0</v>
      </c>
      <c r="X26" s="220" t="str">
        <f>IF((AND(W26&gt;=80%,Z26&gt;=เงื่อนไข!$D$4)),"P","")</f>
        <v/>
      </c>
      <c r="Y26" s="207">
        <f>วันทำงาน!AQ26</f>
        <v>0</v>
      </c>
      <c r="Z26" s="208">
        <f>IF((AND($W26&gt;=100%,Y26&gt;=เงื่อนไข!$C$4*เงื่อนไข!$D$4)),100%,IF(Y26&lt;&gt;0,Y26/V26,0))</f>
        <v>0</v>
      </c>
      <c r="AA26" s="208">
        <f>IF(W26&gt;=80%,เงื่อนไข!$H$4,IF($W26&gt;=51%,เงื่อนไข!$G$4,IF($W26=50%,เงื่อนไข!$F$4,IF($W26&lt;50%,เงื่อนไข!$E$4))))</f>
        <v>0</v>
      </c>
      <c r="AB26" s="209">
        <f>IF(Z26&gt;=เงื่อนไข!$D$4,AA26*Y26,0)</f>
        <v>0</v>
      </c>
      <c r="AC26" s="210">
        <f t="shared" si="8"/>
        <v>0</v>
      </c>
      <c r="AD26" s="207">
        <f>วันทำงาน!AR26</f>
        <v>0</v>
      </c>
      <c r="AE26" s="208">
        <f>IF(AE$3&lt;&gt;"",$Z26,IF((AND($W26&gt;=100%,AD26&gt;=เงื่อนไข!$C$4*เงื่อนไข!$D$4)),100%,IF(AD26&lt;&gt;0,AD26/$V26,0)))</f>
        <v>0</v>
      </c>
      <c r="AF26" s="208">
        <f>IF($W26&gt;=80%,เงื่อนไข!$L$4,IF($W26&gt;=51%,เงื่อนไข!$K$4,IF($W26=50%,เงื่อนไข!$J$4,IF($W26&lt;50%,เงื่อนไข!$I$4))))</f>
        <v>0</v>
      </c>
      <c r="AG26" s="209">
        <f>IF(AE26&gt;=เงื่อนไข!$D$4,AF26*AD26,0)</f>
        <v>0</v>
      </c>
      <c r="AH26" s="210">
        <f t="shared" si="9"/>
        <v>0</v>
      </c>
      <c r="AI26" s="207">
        <f>วันทำงาน!AS26</f>
        <v>0</v>
      </c>
      <c r="AJ26" s="208">
        <f>IF(AJ$3&lt;&gt;"",$Z26,IF((AND($W26&gt;=100%,AI26&gt;=เงื่อนไข!$C$4*เงื่อนไข!$D$4)),100%,IF(AI26&lt;&gt;0,AI26/$V26,0)))</f>
        <v>0</v>
      </c>
      <c r="AK26" s="208">
        <f>IF($W26&gt;=80%,เงื่อนไข!$P$4,IF($W26&gt;=51%,เงื่อนไข!$O$4,IF($W26=50%,เงื่อนไข!$N$4,IF($W26&lt;50%,เงื่อนไข!$M$4))))</f>
        <v>0</v>
      </c>
      <c r="AL26" s="209">
        <f>IF(AJ26&gt;=เงื่อนไข!$D$4,AK26*AI26,0)</f>
        <v>0</v>
      </c>
      <c r="AM26" s="210">
        <f t="shared" si="10"/>
        <v>0</v>
      </c>
      <c r="AN26" s="207">
        <f>วันทำงาน!AT26</f>
        <v>0</v>
      </c>
      <c r="AO26" s="208">
        <f>IF(AO$3&lt;&gt;"",$Z26,IF((AND($W26&gt;=100%,AN26&gt;=เงื่อนไข!$C$4*เงื่อนไข!$D$4)),100%,IF(AN26&lt;&gt;0,AN26/$V26,0)))</f>
        <v>0</v>
      </c>
      <c r="AP26" s="208">
        <f>IF($W26&gt;=80%,เงื่อนไข!$T$4,IF($W26&gt;=51%,เงื่อนไข!$S$4,IF($W26=50%,เงื่อนไข!$R$4,IF($W26&lt;50%,เงื่อนไข!$Q$4))))</f>
        <v>0</v>
      </c>
      <c r="AQ26" s="209">
        <f>IF(AO26&gt;=เงื่อนไข!$D$4,AP26*AN26,0)</f>
        <v>0</v>
      </c>
      <c r="AR26" s="210">
        <f t="shared" si="11"/>
        <v>0</v>
      </c>
      <c r="AS26" s="207">
        <f>วันทำงาน!AU26</f>
        <v>0</v>
      </c>
      <c r="AT26" s="208">
        <f>IF(AT$3&lt;&gt;"",$Z26,IF((AND($W26&gt;=100%,AS26&gt;=เงื่อนไข!$C$4*เงื่อนไข!$D$4)),100%,IF(AS26&lt;&gt;0,AS26/$V26,0)))</f>
        <v>0</v>
      </c>
      <c r="AU26" s="208">
        <f>IF($W26&gt;=80%,เงื่อนไข!$X$4,IF($W26&gt;=51%,เงื่อนไข!$W$4,IF($W26=50%,เงื่อนไข!$V$4,IF($W26&lt;50%,เงื่อนไข!$U$4))))</f>
        <v>0</v>
      </c>
      <c r="AV26" s="209">
        <f>IF(AT26&gt;=เงื่อนไข!$D$4,AU26*AS26,0)</f>
        <v>0</v>
      </c>
      <c r="AW26" s="210">
        <f t="shared" si="12"/>
        <v>0</v>
      </c>
      <c r="AX26" s="207">
        <f>วันทำงาน!AV26</f>
        <v>0</v>
      </c>
      <c r="AY26" s="208">
        <f>IF(AY$3&lt;&gt;"",$Z26,IF((AND($W26&gt;=100%,AX26&gt;=เงื่อนไข!$C$4*เงื่อนไข!$D$4)),100%,IF(AX26&lt;&gt;0,AX26/$V26,0)))</f>
        <v>0</v>
      </c>
      <c r="AZ26" s="208">
        <f>IF($W26&gt;=80%,เงื่อนไข!$AB$4,IF($W26&gt;=51%,เงื่อนไข!$AA$4,IF($W26=50%,เงื่อนไข!$Z$4,IF($W26&lt;50%,เงื่อนไข!$Y$4))))</f>
        <v>0</v>
      </c>
      <c r="BA26" s="209">
        <f>IF(AY26&gt;=เงื่อนไข!$D$4,AZ26*AX26,0)</f>
        <v>0</v>
      </c>
      <c r="BB26" s="210">
        <f t="shared" si="13"/>
        <v>0</v>
      </c>
      <c r="BC26" s="207">
        <f>วันทำงาน!AW26</f>
        <v>0</v>
      </c>
      <c r="BD26" s="208">
        <f>IF(BD$3&lt;&gt;"",$Z26,IF((AND($W26&gt;=100%,BC26&gt;=เงื่อนไข!$C$4*เงื่อนไข!$D$4)),100%,IF(BC26&lt;&gt;0,BC26/$V26,0)))</f>
        <v>0</v>
      </c>
      <c r="BE26" s="208">
        <f>IF($W26&gt;=80%,เงื่อนไข!$AF$4,IF($W26&gt;=51%,เงื่อนไข!$AE$4,IF($W26=50%,เงื่อนไข!$AD$4,IF($W26&lt;50%,เงื่อนไข!$AC$4))))</f>
        <v>0</v>
      </c>
      <c r="BF26" s="209">
        <f>IF(BD26&gt;=เงื่อนไข!$D$4,BE26*BC26,0)</f>
        <v>0</v>
      </c>
      <c r="BG26" s="210">
        <f t="shared" si="14"/>
        <v>0</v>
      </c>
      <c r="BH26" s="207">
        <f>วันทำงาน!AX26</f>
        <v>0</v>
      </c>
      <c r="BI26" s="208">
        <f>IF(BI$3&lt;&gt;"",$Z26,IF((AND($W26&gt;=100%,BH26&gt;=เงื่อนไข!$C$4*เงื่อนไข!$D$4)),100%,IF(BH26&lt;&gt;0,BH26/$V26,0)))</f>
        <v>0</v>
      </c>
      <c r="BJ26" s="208">
        <f>IF($W26&gt;=80%,เงื่อนไข!$AJ$4,IF($W26&gt;=51%,เงื่อนไข!$AI$4,IF($W26=50%,เงื่อนไข!$AH$4,IF($W26&lt;50%,เงื่อนไข!$AG$4))))</f>
        <v>0</v>
      </c>
      <c r="BK26" s="209">
        <f>IF(BI26&gt;=เงื่อนไข!$D$4,BJ26*BH26,0)</f>
        <v>0</v>
      </c>
      <c r="BL26" s="210">
        <f t="shared" si="15"/>
        <v>0</v>
      </c>
    </row>
    <row r="27" spans="1:64" s="7" customFormat="1" x14ac:dyDescent="0.2">
      <c r="A27" s="204" t="str">
        <f>IF(วันทำงาน!A27&lt;&gt;"",วันทำงาน!A27,"")</f>
        <v/>
      </c>
      <c r="B27" s="204" t="str">
        <f>IF(วันทำงาน!B27&lt;&gt;"",วันทำงาน!B27,"")</f>
        <v/>
      </c>
      <c r="C27" s="204"/>
      <c r="D27" s="204" t="str">
        <f>IF(วันทำงาน!C27&lt;&gt;"",วันทำงาน!C27,"")</f>
        <v/>
      </c>
      <c r="E27" s="205" t="str">
        <f>IF(วันทำงาน!D27&lt;&gt;"",วันทำงาน!D27,"")</f>
        <v/>
      </c>
      <c r="F27" s="105" t="str">
        <f>IF(วันทำงาน!E27&lt;&gt;"",วันทำงาน!E27,"")</f>
        <v/>
      </c>
      <c r="G27" s="204" t="str">
        <f>IF(วันทำงาน!F27&lt;&gt;"",วันทำงาน!F27,"")</f>
        <v/>
      </c>
      <c r="H27" s="238" t="str">
        <f>IF(F27="Salesman",วันทำงาน!G27,"")</f>
        <v/>
      </c>
      <c r="I27" s="243">
        <f t="shared" si="2"/>
        <v>0</v>
      </c>
      <c r="J27" s="238" t="str">
        <f>IF(F27="Salesman",วันทำงาน!H27,"")</f>
        <v/>
      </c>
      <c r="K27" s="243"/>
      <c r="L27" s="204" t="str">
        <f>IF(วันทำงาน!J27&lt;&gt;"",วันทำงาน!J27,"")</f>
        <v/>
      </c>
      <c r="M27" s="204" t="str">
        <f>IF(วันทำงาน!K27&lt;&gt;"",วันทำงาน!K27,"")</f>
        <v/>
      </c>
      <c r="N27" s="206">
        <f t="shared" si="3"/>
        <v>0</v>
      </c>
      <c r="O27" s="206">
        <f t="shared" si="4"/>
        <v>0</v>
      </c>
      <c r="P27" s="206" t="e">
        <f>IF((AND(F27="Salesman",H27&lt;&gt;"")),N27*M27/L27,VLOOKUP(B27,H$15:O$63,6,0)*M27*(100%-เงื่อนไข!$B$4))</f>
        <v>#VALUE!</v>
      </c>
      <c r="Q27" s="206">
        <f>IF(H27&lt;&gt;"",N27*เงื่อนไข!$B$4,N27)</f>
        <v>0</v>
      </c>
      <c r="R27" s="206">
        <f>SUMIF(วันทำงาน!$F$67:$F$157,B27,วันทำงาน!$K$67:$K$157)</f>
        <v>0</v>
      </c>
      <c r="S27" s="218">
        <f t="shared" si="5"/>
        <v>0</v>
      </c>
      <c r="T27" s="218">
        <f t="shared" si="6"/>
        <v>0</v>
      </c>
      <c r="U27" s="140">
        <f>_xlfn.IFNA(VLOOKUP($F27,เงื่อนไข!$A$4:$AJ$7,3,0),0)</f>
        <v>0</v>
      </c>
      <c r="V27" s="140">
        <f>IF(วันทำงาน!I27&lt;&gt;"",วันทำงาน!I27,0)</f>
        <v>0</v>
      </c>
      <c r="W27" s="139">
        <f t="shared" si="7"/>
        <v>0</v>
      </c>
      <c r="X27" s="220" t="str">
        <f>IF((AND(W27&gt;=80%,Z27&gt;=เงื่อนไข!$D$4)),"P","")</f>
        <v/>
      </c>
      <c r="Y27" s="207">
        <f>วันทำงาน!AQ27</f>
        <v>0</v>
      </c>
      <c r="Z27" s="208">
        <f>IF((AND($W27&gt;=100%,Y27&gt;=เงื่อนไข!$C$4*เงื่อนไข!$D$4)),100%,IF(Y27&lt;&gt;0,Y27/V27,0))</f>
        <v>0</v>
      </c>
      <c r="AA27" s="208">
        <f>IF(W27&gt;=80%,เงื่อนไข!$H$4,IF($W27&gt;=51%,เงื่อนไข!$G$4,IF($W27=50%,เงื่อนไข!$F$4,IF($W27&lt;50%,เงื่อนไข!$E$4))))</f>
        <v>0</v>
      </c>
      <c r="AB27" s="209">
        <f>IF(Z27&gt;=เงื่อนไข!$D$4,AA27*Y27,0)</f>
        <v>0</v>
      </c>
      <c r="AC27" s="210">
        <f t="shared" si="8"/>
        <v>0</v>
      </c>
      <c r="AD27" s="207">
        <f>วันทำงาน!AR27</f>
        <v>0</v>
      </c>
      <c r="AE27" s="208">
        <f>IF(AE$3&lt;&gt;"",$Z27,IF((AND($W27&gt;=100%,AD27&gt;=เงื่อนไข!$C$4*เงื่อนไข!$D$4)),100%,IF(AD27&lt;&gt;0,AD27/$V27,0)))</f>
        <v>0</v>
      </c>
      <c r="AF27" s="208">
        <f>IF($W27&gt;=80%,เงื่อนไข!$L$4,IF($W27&gt;=51%,เงื่อนไข!$K$4,IF($W27=50%,เงื่อนไข!$J$4,IF($W27&lt;50%,เงื่อนไข!$I$4))))</f>
        <v>0</v>
      </c>
      <c r="AG27" s="209">
        <f>IF(AE27&gt;=เงื่อนไข!$D$4,AF27*AD27,0)</f>
        <v>0</v>
      </c>
      <c r="AH27" s="210">
        <f t="shared" si="9"/>
        <v>0</v>
      </c>
      <c r="AI27" s="207">
        <f>วันทำงาน!AS27</f>
        <v>0</v>
      </c>
      <c r="AJ27" s="208">
        <f>IF(AJ$3&lt;&gt;"",$Z27,IF((AND($W27&gt;=100%,AI27&gt;=เงื่อนไข!$C$4*เงื่อนไข!$D$4)),100%,IF(AI27&lt;&gt;0,AI27/$V27,0)))</f>
        <v>0</v>
      </c>
      <c r="AK27" s="208">
        <f>IF($W27&gt;=80%,เงื่อนไข!$P$4,IF($W27&gt;=51%,เงื่อนไข!$O$4,IF($W27=50%,เงื่อนไข!$N$4,IF($W27&lt;50%,เงื่อนไข!$M$4))))</f>
        <v>0</v>
      </c>
      <c r="AL27" s="209">
        <f>IF(AJ27&gt;=เงื่อนไข!$D$4,AK27*AI27,0)</f>
        <v>0</v>
      </c>
      <c r="AM27" s="210">
        <f t="shared" si="10"/>
        <v>0</v>
      </c>
      <c r="AN27" s="207">
        <f>วันทำงาน!AT27</f>
        <v>0</v>
      </c>
      <c r="AO27" s="208">
        <f>IF(AO$3&lt;&gt;"",$Z27,IF((AND($W27&gt;=100%,AN27&gt;=เงื่อนไข!$C$4*เงื่อนไข!$D$4)),100%,IF(AN27&lt;&gt;0,AN27/$V27,0)))</f>
        <v>0</v>
      </c>
      <c r="AP27" s="208">
        <f>IF($W27&gt;=80%,เงื่อนไข!$T$4,IF($W27&gt;=51%,เงื่อนไข!$S$4,IF($W27=50%,เงื่อนไข!$R$4,IF($W27&lt;50%,เงื่อนไข!$Q$4))))</f>
        <v>0</v>
      </c>
      <c r="AQ27" s="209">
        <f>IF(AO27&gt;=เงื่อนไข!$D$4,AP27*AN27,0)</f>
        <v>0</v>
      </c>
      <c r="AR27" s="210">
        <f t="shared" si="11"/>
        <v>0</v>
      </c>
      <c r="AS27" s="207">
        <f>วันทำงาน!AU27</f>
        <v>0</v>
      </c>
      <c r="AT27" s="208">
        <f>IF(AT$3&lt;&gt;"",$Z27,IF((AND($W27&gt;=100%,AS27&gt;=เงื่อนไข!$C$4*เงื่อนไข!$D$4)),100%,IF(AS27&lt;&gt;0,AS27/$V27,0)))</f>
        <v>0</v>
      </c>
      <c r="AU27" s="208">
        <f>IF($W27&gt;=80%,เงื่อนไข!$X$4,IF($W27&gt;=51%,เงื่อนไข!$W$4,IF($W27=50%,เงื่อนไข!$V$4,IF($W27&lt;50%,เงื่อนไข!$U$4))))</f>
        <v>0</v>
      </c>
      <c r="AV27" s="209">
        <f>IF(AT27&gt;=เงื่อนไข!$D$4,AU27*AS27,0)</f>
        <v>0</v>
      </c>
      <c r="AW27" s="210">
        <f t="shared" si="12"/>
        <v>0</v>
      </c>
      <c r="AX27" s="207">
        <f>วันทำงาน!AV27</f>
        <v>0</v>
      </c>
      <c r="AY27" s="208">
        <f>IF(AY$3&lt;&gt;"",$Z27,IF((AND($W27&gt;=100%,AX27&gt;=เงื่อนไข!$C$4*เงื่อนไข!$D$4)),100%,IF(AX27&lt;&gt;0,AX27/$V27,0)))</f>
        <v>0</v>
      </c>
      <c r="AZ27" s="208">
        <f>IF($W27&gt;=80%,เงื่อนไข!$AB$4,IF($W27&gt;=51%,เงื่อนไข!$AA$4,IF($W27=50%,เงื่อนไข!$Z$4,IF($W27&lt;50%,เงื่อนไข!$Y$4))))</f>
        <v>0</v>
      </c>
      <c r="BA27" s="209">
        <f>IF(AY27&gt;=เงื่อนไข!$D$4,AZ27*AX27,0)</f>
        <v>0</v>
      </c>
      <c r="BB27" s="210">
        <f t="shared" si="13"/>
        <v>0</v>
      </c>
      <c r="BC27" s="207">
        <f>วันทำงาน!AW27</f>
        <v>0</v>
      </c>
      <c r="BD27" s="208">
        <f>IF(BD$3&lt;&gt;"",$Z27,IF((AND($W27&gt;=100%,BC27&gt;=เงื่อนไข!$C$4*เงื่อนไข!$D$4)),100%,IF(BC27&lt;&gt;0,BC27/$V27,0)))</f>
        <v>0</v>
      </c>
      <c r="BE27" s="208">
        <f>IF($W27&gt;=80%,เงื่อนไข!$AF$4,IF($W27&gt;=51%,เงื่อนไข!$AE$4,IF($W27=50%,เงื่อนไข!$AD$4,IF($W27&lt;50%,เงื่อนไข!$AC$4))))</f>
        <v>0</v>
      </c>
      <c r="BF27" s="209">
        <f>IF(BD27&gt;=เงื่อนไข!$D$4,BE27*BC27,0)</f>
        <v>0</v>
      </c>
      <c r="BG27" s="210">
        <f t="shared" si="14"/>
        <v>0</v>
      </c>
      <c r="BH27" s="207">
        <f>วันทำงาน!AX27</f>
        <v>0</v>
      </c>
      <c r="BI27" s="208">
        <f>IF(BI$3&lt;&gt;"",$Z27,IF((AND($W27&gt;=100%,BH27&gt;=เงื่อนไข!$C$4*เงื่อนไข!$D$4)),100%,IF(BH27&lt;&gt;0,BH27/$V27,0)))</f>
        <v>0</v>
      </c>
      <c r="BJ27" s="208">
        <f>IF($W27&gt;=80%,เงื่อนไข!$AJ$4,IF($W27&gt;=51%,เงื่อนไข!$AI$4,IF($W27=50%,เงื่อนไข!$AH$4,IF($W27&lt;50%,เงื่อนไข!$AG$4))))</f>
        <v>0</v>
      </c>
      <c r="BK27" s="209">
        <f>IF(BI27&gt;=เงื่อนไข!$D$4,BJ27*BH27,0)</f>
        <v>0</v>
      </c>
      <c r="BL27" s="210">
        <f t="shared" si="15"/>
        <v>0</v>
      </c>
    </row>
    <row r="28" spans="1:64" s="126" customFormat="1" x14ac:dyDescent="0.2">
      <c r="A28" s="247" t="str">
        <f>IF(วันทำงาน!A28&lt;&gt;"",วันทำงาน!A28,"")</f>
        <v/>
      </c>
      <c r="B28" s="247" t="str">
        <f>IF(วันทำงาน!B28&lt;&gt;"",วันทำงาน!B28,"")</f>
        <v/>
      </c>
      <c r="C28" s="247"/>
      <c r="D28" s="247" t="str">
        <f>IF(วันทำงาน!C28&lt;&gt;"",วันทำงาน!C28,"")</f>
        <v/>
      </c>
      <c r="E28" s="248" t="str">
        <f>IF(วันทำงาน!D28&lt;&gt;"",วันทำงาน!D28,"")</f>
        <v/>
      </c>
      <c r="F28" s="249" t="str">
        <f>IF(วันทำงาน!E28&lt;&gt;"",วันทำงาน!E28,"")</f>
        <v/>
      </c>
      <c r="G28" s="247" t="str">
        <f>IF(วันทำงาน!F28&lt;&gt;"",วันทำงาน!F28,"")</f>
        <v/>
      </c>
      <c r="H28" s="250" t="str">
        <f>IF(F28="Salesman",วันทำงาน!G28,"")</f>
        <v/>
      </c>
      <c r="I28" s="251">
        <f t="shared" si="2"/>
        <v>0</v>
      </c>
      <c r="J28" s="238" t="str">
        <f>IF(F28="Salesman",วันทำงาน!H28,"")</f>
        <v/>
      </c>
      <c r="K28" s="251"/>
      <c r="L28" s="247" t="str">
        <f>IF(วันทำงาน!J28&lt;&gt;"",วันทำงาน!J28,"")</f>
        <v/>
      </c>
      <c r="M28" s="247" t="str">
        <f>IF(วันทำงาน!K28&lt;&gt;"",วันทำงาน!K28,"")</f>
        <v/>
      </c>
      <c r="N28" s="252">
        <f t="shared" si="3"/>
        <v>0</v>
      </c>
      <c r="O28" s="252">
        <f t="shared" si="4"/>
        <v>0</v>
      </c>
      <c r="P28" s="206" t="e">
        <f>IF((AND(F28="Salesman",H28&lt;&gt;"")),N28*M28/L28,VLOOKUP(B28,H$15:O$63,6,0)*M28*(100%-เงื่อนไข!$B$4))</f>
        <v>#VALUE!</v>
      </c>
      <c r="Q28" s="252">
        <f>IF(H28&lt;&gt;"",N28*เงื่อนไข!$B$4,N28)</f>
        <v>0</v>
      </c>
      <c r="R28" s="252">
        <f>SUMIF(วันทำงาน!$F$67:$F$157,B28,วันทำงาน!$K$67:$K$157)</f>
        <v>0</v>
      </c>
      <c r="S28" s="253">
        <f t="shared" si="5"/>
        <v>0</v>
      </c>
      <c r="T28" s="218">
        <f t="shared" si="6"/>
        <v>0</v>
      </c>
      <c r="U28" s="254">
        <f>_xlfn.IFNA(VLOOKUP($F28,เงื่อนไข!$A$4:$AJ$7,3,0),0)</f>
        <v>0</v>
      </c>
      <c r="V28" s="254">
        <f>IF(วันทำงาน!I28&lt;&gt;"",วันทำงาน!I28,0)</f>
        <v>0</v>
      </c>
      <c r="W28" s="255">
        <f t="shared" si="7"/>
        <v>0</v>
      </c>
      <c r="X28" s="256" t="str">
        <f>IF((AND(W28&gt;=80%,Z28&gt;=เงื่อนไข!$D$4)),"P","")</f>
        <v/>
      </c>
      <c r="Y28" s="257">
        <f>วันทำงาน!AQ28</f>
        <v>0</v>
      </c>
      <c r="Z28" s="258">
        <f>IF((AND($W28&gt;=100%,Y28&gt;=เงื่อนไข!$C$4*เงื่อนไข!$D$4)),100%,IF(Y28&lt;&gt;0,Y28/V28,0))</f>
        <v>0</v>
      </c>
      <c r="AA28" s="258">
        <f>IF(W28&gt;=80%,เงื่อนไข!$H$4,IF($W28&gt;=51%,เงื่อนไข!$G$4,IF($W28=50%,เงื่อนไข!$F$4,IF($W28&lt;50%,เงื่อนไข!$E$4))))</f>
        <v>0</v>
      </c>
      <c r="AB28" s="259">
        <f>IF(Z28&gt;=เงื่อนไข!$D$4,AA28*Y28,0)</f>
        <v>0</v>
      </c>
      <c r="AC28" s="260">
        <f t="shared" si="8"/>
        <v>0</v>
      </c>
      <c r="AD28" s="257">
        <f>วันทำงาน!AR28</f>
        <v>0</v>
      </c>
      <c r="AE28" s="258">
        <f>IF(AE$3&lt;&gt;"",$Z28,IF((AND($W28&gt;=100%,AD28&gt;=เงื่อนไข!$C$4*เงื่อนไข!$D$4)),100%,IF(AD28&lt;&gt;0,AD28/$V28,0)))</f>
        <v>0</v>
      </c>
      <c r="AF28" s="258">
        <f>IF($W28&gt;=80%,เงื่อนไข!$L$4,IF($W28&gt;=51%,เงื่อนไข!$K$4,IF($W28=50%,เงื่อนไข!$J$4,IF($W28&lt;50%,เงื่อนไข!$I$4))))</f>
        <v>0</v>
      </c>
      <c r="AG28" s="259">
        <f>IF(AE28&gt;=เงื่อนไข!$D$4,AF28*AD28,0)</f>
        <v>0</v>
      </c>
      <c r="AH28" s="260">
        <f t="shared" si="9"/>
        <v>0</v>
      </c>
      <c r="AI28" s="257">
        <f>วันทำงาน!AS28</f>
        <v>0</v>
      </c>
      <c r="AJ28" s="258">
        <f>IF(AJ$3&lt;&gt;"",$Z28,IF((AND($W28&gt;=100%,AI28&gt;=เงื่อนไข!$C$4*เงื่อนไข!$D$4)),100%,IF(AI28&lt;&gt;0,AI28/$V28,0)))</f>
        <v>0</v>
      </c>
      <c r="AK28" s="258">
        <f>IF($W28&gt;=80%,เงื่อนไข!$P$4,IF($W28&gt;=51%,เงื่อนไข!$O$4,IF($W28=50%,เงื่อนไข!$N$4,IF($W28&lt;50%,เงื่อนไข!$M$4))))</f>
        <v>0</v>
      </c>
      <c r="AL28" s="259">
        <f>IF(AJ28&gt;=เงื่อนไข!$D$4,AK28*AI28,0)</f>
        <v>0</v>
      </c>
      <c r="AM28" s="260">
        <f t="shared" si="10"/>
        <v>0</v>
      </c>
      <c r="AN28" s="257">
        <f>วันทำงาน!AT28</f>
        <v>0</v>
      </c>
      <c r="AO28" s="258">
        <f>IF(AO$3&lt;&gt;"",$Z28,IF((AND($W28&gt;=100%,AN28&gt;=เงื่อนไข!$C$4*เงื่อนไข!$D$4)),100%,IF(AN28&lt;&gt;0,AN28/$V28,0)))</f>
        <v>0</v>
      </c>
      <c r="AP28" s="258">
        <f>IF($W28&gt;=80%,เงื่อนไข!$T$4,IF($W28&gt;=51%,เงื่อนไข!$S$4,IF($W28=50%,เงื่อนไข!$R$4,IF($W28&lt;50%,เงื่อนไข!$Q$4))))</f>
        <v>0</v>
      </c>
      <c r="AQ28" s="259">
        <f>IF(AO28&gt;=เงื่อนไข!$D$4,AP28*AN28,0)</f>
        <v>0</v>
      </c>
      <c r="AR28" s="260">
        <f t="shared" si="11"/>
        <v>0</v>
      </c>
      <c r="AS28" s="257">
        <f>วันทำงาน!AU28</f>
        <v>0</v>
      </c>
      <c r="AT28" s="258">
        <f>IF(AT$3&lt;&gt;"",$Z28,IF((AND($W28&gt;=100%,AS28&gt;=เงื่อนไข!$C$4*เงื่อนไข!$D$4)),100%,IF(AS28&lt;&gt;0,AS28/$V28,0)))</f>
        <v>0</v>
      </c>
      <c r="AU28" s="258">
        <f>IF($W28&gt;=80%,เงื่อนไข!$X$4,IF($W28&gt;=51%,เงื่อนไข!$W$4,IF($W28=50%,เงื่อนไข!$V$4,IF($W28&lt;50%,เงื่อนไข!$U$4))))</f>
        <v>0</v>
      </c>
      <c r="AV28" s="259">
        <f>IF(AT28&gt;=เงื่อนไข!$D$4,AU28*AS28,0)</f>
        <v>0</v>
      </c>
      <c r="AW28" s="260">
        <f t="shared" si="12"/>
        <v>0</v>
      </c>
      <c r="AX28" s="257">
        <f>วันทำงาน!AV28</f>
        <v>0</v>
      </c>
      <c r="AY28" s="258">
        <f>IF(AY$3&lt;&gt;"",$Z28,IF((AND($W28&gt;=100%,AX28&gt;=เงื่อนไข!$C$4*เงื่อนไข!$D$4)),100%,IF(AX28&lt;&gt;0,AX28/$V28,0)))</f>
        <v>0</v>
      </c>
      <c r="AZ28" s="258">
        <f>IF($W28&gt;=80%,เงื่อนไข!$AB$4,IF($W28&gt;=51%,เงื่อนไข!$AA$4,IF($W28=50%,เงื่อนไข!$Z$4,IF($W28&lt;50%,เงื่อนไข!$Y$4))))</f>
        <v>0</v>
      </c>
      <c r="BA28" s="259">
        <f>IF(AY28&gt;=เงื่อนไข!$D$4,AZ28*AX28,0)</f>
        <v>0</v>
      </c>
      <c r="BB28" s="260">
        <f t="shared" si="13"/>
        <v>0</v>
      </c>
      <c r="BC28" s="257">
        <f>วันทำงาน!AW28</f>
        <v>0</v>
      </c>
      <c r="BD28" s="258">
        <f>IF(BD$3&lt;&gt;"",$Z28,IF((AND($W28&gt;=100%,BC28&gt;=เงื่อนไข!$C$4*เงื่อนไข!$D$4)),100%,IF(BC28&lt;&gt;0,BC28/$V28,0)))</f>
        <v>0</v>
      </c>
      <c r="BE28" s="258">
        <f>IF($W28&gt;=80%,เงื่อนไข!$AF$4,IF($W28&gt;=51%,เงื่อนไข!$AE$4,IF($W28=50%,เงื่อนไข!$AD$4,IF($W28&lt;50%,เงื่อนไข!$AC$4))))</f>
        <v>0</v>
      </c>
      <c r="BF28" s="259">
        <f>IF(BD28&gt;=เงื่อนไข!$D$4,BE28*BC28,0)</f>
        <v>0</v>
      </c>
      <c r="BG28" s="260">
        <f t="shared" si="14"/>
        <v>0</v>
      </c>
      <c r="BH28" s="257">
        <f>วันทำงาน!AX28</f>
        <v>0</v>
      </c>
      <c r="BI28" s="258">
        <f>IF(BI$3&lt;&gt;"",$Z28,IF((AND($W28&gt;=100%,BH28&gt;=เงื่อนไข!$C$4*เงื่อนไข!$D$4)),100%,IF(BH28&lt;&gt;0,BH28/$V28,0)))</f>
        <v>0</v>
      </c>
      <c r="BJ28" s="258">
        <f>IF($W28&gt;=80%,เงื่อนไข!$AJ$4,IF($W28&gt;=51%,เงื่อนไข!$AI$4,IF($W28=50%,เงื่อนไข!$AH$4,IF($W28&lt;50%,เงื่อนไข!$AG$4))))</f>
        <v>0</v>
      </c>
      <c r="BK28" s="259">
        <f>IF(BI28&gt;=เงื่อนไข!$D$4,BJ28*BH28,0)</f>
        <v>0</v>
      </c>
      <c r="BL28" s="260">
        <f t="shared" si="15"/>
        <v>0</v>
      </c>
    </row>
    <row r="29" spans="1:64" s="7" customFormat="1" x14ac:dyDescent="0.2">
      <c r="A29" s="204" t="str">
        <f>IF(วันทำงาน!A29&lt;&gt;"",วันทำงาน!A29,"")</f>
        <v/>
      </c>
      <c r="B29" s="204" t="str">
        <f>IF(วันทำงาน!B29&lt;&gt;"",วันทำงาน!B29,"")</f>
        <v/>
      </c>
      <c r="C29" s="204"/>
      <c r="D29" s="204" t="str">
        <f>IF(วันทำงาน!C29&lt;&gt;"",วันทำงาน!C29,"")</f>
        <v/>
      </c>
      <c r="E29" s="205" t="str">
        <f>IF(วันทำงาน!D29&lt;&gt;"",วันทำงาน!D29,"")</f>
        <v/>
      </c>
      <c r="F29" s="105" t="str">
        <f>IF(วันทำงาน!E29&lt;&gt;"",วันทำงาน!E29,"")</f>
        <v/>
      </c>
      <c r="G29" s="204" t="str">
        <f>IF(วันทำงาน!F29&lt;&gt;"",วันทำงาน!F29,"")</f>
        <v/>
      </c>
      <c r="H29" s="238" t="str">
        <f>IF(F29="Salesman",วันทำงาน!G29,"")</f>
        <v/>
      </c>
      <c r="I29" s="243">
        <f t="shared" si="2"/>
        <v>0</v>
      </c>
      <c r="J29" s="238" t="str">
        <f>IF(F29="Salesman",วันทำงาน!H29,"")</f>
        <v/>
      </c>
      <c r="K29" s="243"/>
      <c r="L29" s="204" t="str">
        <f>IF(วันทำงาน!J29&lt;&gt;"",วันทำงาน!J29,"")</f>
        <v/>
      </c>
      <c r="M29" s="204" t="str">
        <f>IF(วันทำงาน!K29&lt;&gt;"",วันทำงาน!K29,"")</f>
        <v/>
      </c>
      <c r="N29" s="206">
        <f t="shared" si="3"/>
        <v>0</v>
      </c>
      <c r="O29" s="206">
        <f t="shared" si="4"/>
        <v>0</v>
      </c>
      <c r="P29" s="206" t="e">
        <f>IF((AND(F29="Salesman",H29&lt;&gt;"")),N29*M29/L29,VLOOKUP(B29,H$15:O$63,6,0)*M29*(100%-เงื่อนไข!$B$4))</f>
        <v>#VALUE!</v>
      </c>
      <c r="Q29" s="206">
        <f>IF(H29&lt;&gt;"",N29*เงื่อนไข!$B$4,N29)</f>
        <v>0</v>
      </c>
      <c r="R29" s="206">
        <f>SUMIF(วันทำงาน!$F$67:$F$157,B29,วันทำงาน!$K$67:$K$157)</f>
        <v>0</v>
      </c>
      <c r="S29" s="218">
        <f t="shared" si="5"/>
        <v>0</v>
      </c>
      <c r="T29" s="218">
        <f t="shared" si="6"/>
        <v>0</v>
      </c>
      <c r="U29" s="140">
        <f>_xlfn.IFNA(VLOOKUP($F29,เงื่อนไข!$A$4:$AJ$7,3,0),0)</f>
        <v>0</v>
      </c>
      <c r="V29" s="140">
        <f>IF(วันทำงาน!I29&lt;&gt;"",วันทำงาน!I29,0)</f>
        <v>0</v>
      </c>
      <c r="W29" s="139">
        <f t="shared" si="7"/>
        <v>0</v>
      </c>
      <c r="X29" s="220" t="str">
        <f>IF((AND(W29&gt;=80%,Z29&gt;=เงื่อนไข!$D$4)),"P","")</f>
        <v/>
      </c>
      <c r="Y29" s="207">
        <f>วันทำงาน!AQ29</f>
        <v>0</v>
      </c>
      <c r="Z29" s="208">
        <f>IF((AND($W29&gt;=100%,Y29&gt;=เงื่อนไข!$C$4*เงื่อนไข!$D$4)),100%,IF(Y29&lt;&gt;0,Y29/V29,0))</f>
        <v>0</v>
      </c>
      <c r="AA29" s="208">
        <f>IF(W29&gt;=80%,เงื่อนไข!$H$4,IF($W29&gt;=51%,เงื่อนไข!$G$4,IF($W29=50%,เงื่อนไข!$F$4,IF($W29&lt;50%,เงื่อนไข!$E$4))))</f>
        <v>0</v>
      </c>
      <c r="AB29" s="209">
        <f>IF(Z29&gt;=เงื่อนไข!$D$4,AA29*Y29,0)</f>
        <v>0</v>
      </c>
      <c r="AC29" s="210">
        <f t="shared" si="8"/>
        <v>0</v>
      </c>
      <c r="AD29" s="207">
        <f>วันทำงาน!AR29</f>
        <v>0</v>
      </c>
      <c r="AE29" s="208">
        <f>IF(AE$3&lt;&gt;"",$Z29,IF((AND($W29&gt;=100%,AD29&gt;=เงื่อนไข!$C$4*เงื่อนไข!$D$4)),100%,IF(AD29&lt;&gt;0,AD29/$V29,0)))</f>
        <v>0</v>
      </c>
      <c r="AF29" s="208">
        <f>IF($W29&gt;=80%,เงื่อนไข!$L$4,IF($W29&gt;=51%,เงื่อนไข!$K$4,IF($W29=50%,เงื่อนไข!$J$4,IF($W29&lt;50%,เงื่อนไข!$I$4))))</f>
        <v>0</v>
      </c>
      <c r="AG29" s="209">
        <f>IF(AE29&gt;=เงื่อนไข!$D$4,AF29*AD29,0)</f>
        <v>0</v>
      </c>
      <c r="AH29" s="210">
        <f t="shared" si="9"/>
        <v>0</v>
      </c>
      <c r="AI29" s="207">
        <f>วันทำงาน!AS29</f>
        <v>0</v>
      </c>
      <c r="AJ29" s="208">
        <f>IF(AJ$3&lt;&gt;"",$Z29,IF((AND($W29&gt;=100%,AI29&gt;=เงื่อนไข!$C$4*เงื่อนไข!$D$4)),100%,IF(AI29&lt;&gt;0,AI29/$V29,0)))</f>
        <v>0</v>
      </c>
      <c r="AK29" s="208">
        <f>IF($W29&gt;=80%,เงื่อนไข!$P$4,IF($W29&gt;=51%,เงื่อนไข!$O$4,IF($W29=50%,เงื่อนไข!$N$4,IF($W29&lt;50%,เงื่อนไข!$M$4))))</f>
        <v>0</v>
      </c>
      <c r="AL29" s="209">
        <f>IF(AJ29&gt;=เงื่อนไข!$D$4,AK29*AI29,0)</f>
        <v>0</v>
      </c>
      <c r="AM29" s="210">
        <f t="shared" si="10"/>
        <v>0</v>
      </c>
      <c r="AN29" s="207">
        <f>วันทำงาน!AT29</f>
        <v>0</v>
      </c>
      <c r="AO29" s="208">
        <f>IF(AO$3&lt;&gt;"",$Z29,IF((AND($W29&gt;=100%,AN29&gt;=เงื่อนไข!$C$4*เงื่อนไข!$D$4)),100%,IF(AN29&lt;&gt;0,AN29/$V29,0)))</f>
        <v>0</v>
      </c>
      <c r="AP29" s="208">
        <f>IF($W29&gt;=80%,เงื่อนไข!$T$4,IF($W29&gt;=51%,เงื่อนไข!$S$4,IF($W29=50%,เงื่อนไข!$R$4,IF($W29&lt;50%,เงื่อนไข!$Q$4))))</f>
        <v>0</v>
      </c>
      <c r="AQ29" s="209">
        <f>IF(AO29&gt;=เงื่อนไข!$D$4,AP29*AN29,0)</f>
        <v>0</v>
      </c>
      <c r="AR29" s="210">
        <f t="shared" si="11"/>
        <v>0</v>
      </c>
      <c r="AS29" s="207">
        <f>วันทำงาน!AU29</f>
        <v>0</v>
      </c>
      <c r="AT29" s="208">
        <f>IF(AT$3&lt;&gt;"",$Z29,IF((AND($W29&gt;=100%,AS29&gt;=เงื่อนไข!$C$4*เงื่อนไข!$D$4)),100%,IF(AS29&lt;&gt;0,AS29/$V29,0)))</f>
        <v>0</v>
      </c>
      <c r="AU29" s="208">
        <f>IF($W29&gt;=80%,เงื่อนไข!$X$4,IF($W29&gt;=51%,เงื่อนไข!$W$4,IF($W29=50%,เงื่อนไข!$V$4,IF($W29&lt;50%,เงื่อนไข!$U$4))))</f>
        <v>0</v>
      </c>
      <c r="AV29" s="209">
        <f>IF(AT29&gt;=เงื่อนไข!$D$4,AU29*AS29,0)</f>
        <v>0</v>
      </c>
      <c r="AW29" s="210">
        <f t="shared" si="12"/>
        <v>0</v>
      </c>
      <c r="AX29" s="207">
        <f>วันทำงาน!AV29</f>
        <v>0</v>
      </c>
      <c r="AY29" s="208">
        <f>IF(AY$3&lt;&gt;"",$Z29,IF((AND($W29&gt;=100%,AX29&gt;=เงื่อนไข!$C$4*เงื่อนไข!$D$4)),100%,IF(AX29&lt;&gt;0,AX29/$V29,0)))</f>
        <v>0</v>
      </c>
      <c r="AZ29" s="208">
        <f>IF($W29&gt;=80%,เงื่อนไข!$AB$4,IF($W29&gt;=51%,เงื่อนไข!$AA$4,IF($W29=50%,เงื่อนไข!$Z$4,IF($W29&lt;50%,เงื่อนไข!$Y$4))))</f>
        <v>0</v>
      </c>
      <c r="BA29" s="209">
        <f>IF(AY29&gt;=เงื่อนไข!$D$4,AZ29*AX29,0)</f>
        <v>0</v>
      </c>
      <c r="BB29" s="210">
        <f t="shared" si="13"/>
        <v>0</v>
      </c>
      <c r="BC29" s="207">
        <f>วันทำงาน!AW29</f>
        <v>0</v>
      </c>
      <c r="BD29" s="208">
        <f>IF(BD$3&lt;&gt;"",$Z29,IF((AND($W29&gt;=100%,BC29&gt;=เงื่อนไข!$C$4*เงื่อนไข!$D$4)),100%,IF(BC29&lt;&gt;0,BC29/$V29,0)))</f>
        <v>0</v>
      </c>
      <c r="BE29" s="208">
        <f>IF($W29&gt;=80%,เงื่อนไข!$AF$4,IF($W29&gt;=51%,เงื่อนไข!$AE$4,IF($W29=50%,เงื่อนไข!$AD$4,IF($W29&lt;50%,เงื่อนไข!$AC$4))))</f>
        <v>0</v>
      </c>
      <c r="BF29" s="209">
        <f>IF(BD29&gt;=เงื่อนไข!$D$4,BE29*BC29,0)</f>
        <v>0</v>
      </c>
      <c r="BG29" s="210">
        <f t="shared" si="14"/>
        <v>0</v>
      </c>
      <c r="BH29" s="207">
        <f>วันทำงาน!AX29</f>
        <v>0</v>
      </c>
      <c r="BI29" s="208">
        <f>IF(BI$3&lt;&gt;"",$Z29,IF((AND($W29&gt;=100%,BH29&gt;=เงื่อนไข!$C$4*เงื่อนไข!$D$4)),100%,IF(BH29&lt;&gt;0,BH29/$V29,0)))</f>
        <v>0</v>
      </c>
      <c r="BJ29" s="208">
        <f>IF($W29&gt;=80%,เงื่อนไข!$AJ$4,IF($W29&gt;=51%,เงื่อนไข!$AI$4,IF($W29=50%,เงื่อนไข!$AH$4,IF($W29&lt;50%,เงื่อนไข!$AG$4))))</f>
        <v>0</v>
      </c>
      <c r="BK29" s="209">
        <f>IF(BI29&gt;=เงื่อนไข!$D$4,BJ29*BH29,0)</f>
        <v>0</v>
      </c>
      <c r="BL29" s="210">
        <f t="shared" si="15"/>
        <v>0</v>
      </c>
    </row>
    <row r="30" spans="1:64" s="7" customFormat="1" x14ac:dyDescent="0.2">
      <c r="A30" s="204" t="str">
        <f>IF(วันทำงาน!A30&lt;&gt;"",วันทำงาน!A30,"")</f>
        <v/>
      </c>
      <c r="B30" s="204" t="str">
        <f>IF(วันทำงาน!B30&lt;&gt;"",วันทำงาน!B30,"")</f>
        <v/>
      </c>
      <c r="C30" s="204"/>
      <c r="D30" s="204" t="str">
        <f>IF(วันทำงาน!C30&lt;&gt;"",วันทำงาน!C30,"")</f>
        <v/>
      </c>
      <c r="E30" s="205" t="str">
        <f>IF(วันทำงาน!D30&lt;&gt;"",วันทำงาน!D30,"")</f>
        <v/>
      </c>
      <c r="F30" s="105" t="str">
        <f>IF(วันทำงาน!E30&lt;&gt;"",วันทำงาน!E30,"")</f>
        <v/>
      </c>
      <c r="G30" s="204" t="str">
        <f>IF(วันทำงาน!F30&lt;&gt;"",วันทำงาน!F30,"")</f>
        <v/>
      </c>
      <c r="H30" s="238" t="str">
        <f>IF(F30="Salesman",วันทำงาน!G30,"")</f>
        <v/>
      </c>
      <c r="I30" s="243">
        <f t="shared" si="2"/>
        <v>0</v>
      </c>
      <c r="J30" s="238" t="str">
        <f>IF(F30="Salesman",วันทำงาน!H30,"")</f>
        <v/>
      </c>
      <c r="K30" s="243"/>
      <c r="L30" s="204" t="str">
        <f>IF(วันทำงาน!J30&lt;&gt;"",วันทำงาน!J30,"")</f>
        <v/>
      </c>
      <c r="M30" s="204" t="str">
        <f>IF(วันทำงาน!K30&lt;&gt;"",วันทำงาน!K30,"")</f>
        <v/>
      </c>
      <c r="N30" s="206">
        <f t="shared" si="3"/>
        <v>0</v>
      </c>
      <c r="O30" s="206">
        <f t="shared" si="4"/>
        <v>0</v>
      </c>
      <c r="P30" s="206" t="e">
        <f>IF((AND(F30="Salesman",H30&lt;&gt;"")),N30*M30/L30,VLOOKUP(B30,H$15:O$63,6,0)*M30*(100%-เงื่อนไข!$B$4))</f>
        <v>#VALUE!</v>
      </c>
      <c r="Q30" s="206">
        <f>IF(H30&lt;&gt;"",N30*เงื่อนไข!$B$4,N30)</f>
        <v>0</v>
      </c>
      <c r="R30" s="206">
        <f>SUMIF(วันทำงาน!$F$67:$F$157,B30,วันทำงาน!$K$67:$K$157)</f>
        <v>0</v>
      </c>
      <c r="S30" s="218">
        <f t="shared" si="5"/>
        <v>0</v>
      </c>
      <c r="T30" s="218">
        <f t="shared" si="6"/>
        <v>0</v>
      </c>
      <c r="U30" s="140">
        <f>_xlfn.IFNA(VLOOKUP($F30,เงื่อนไข!$A$4:$AJ$7,3,0),0)</f>
        <v>0</v>
      </c>
      <c r="V30" s="140">
        <f>IF(วันทำงาน!I30&lt;&gt;"",วันทำงาน!I30,0)</f>
        <v>0</v>
      </c>
      <c r="W30" s="139">
        <f t="shared" si="7"/>
        <v>0</v>
      </c>
      <c r="X30" s="220" t="str">
        <f>IF((AND(W30&gt;=80%,Z30&gt;=เงื่อนไข!$D$4)),"P","")</f>
        <v/>
      </c>
      <c r="Y30" s="207">
        <f>วันทำงาน!AQ30</f>
        <v>0</v>
      </c>
      <c r="Z30" s="208">
        <f>IF((AND($W30&gt;=100%,Y30&gt;=เงื่อนไข!$C$4*เงื่อนไข!$D$4)),100%,IF(Y30&lt;&gt;0,Y30/V30,0))</f>
        <v>0</v>
      </c>
      <c r="AA30" s="208">
        <f>IF(W30&gt;=80%,เงื่อนไข!$H$4,IF($W30&gt;=51%,เงื่อนไข!$G$4,IF($W30=50%,เงื่อนไข!$F$4,IF($W30&lt;50%,เงื่อนไข!$E$4))))</f>
        <v>0</v>
      </c>
      <c r="AB30" s="209">
        <f>IF(Z30&gt;=เงื่อนไข!$D$4,AA30*Y30,0)</f>
        <v>0</v>
      </c>
      <c r="AC30" s="210">
        <f t="shared" si="8"/>
        <v>0</v>
      </c>
      <c r="AD30" s="207">
        <f>วันทำงาน!AR30</f>
        <v>0</v>
      </c>
      <c r="AE30" s="208">
        <f>IF(AE$3&lt;&gt;"",$Z30,IF((AND($W30&gt;=100%,AD30&gt;=เงื่อนไข!$C$4*เงื่อนไข!$D$4)),100%,IF(AD30&lt;&gt;0,AD30/$V30,0)))</f>
        <v>0</v>
      </c>
      <c r="AF30" s="208">
        <f>IF($W30&gt;=80%,เงื่อนไข!$L$4,IF($W30&gt;=51%,เงื่อนไข!$K$4,IF($W30=50%,เงื่อนไข!$J$4,IF($W30&lt;50%,เงื่อนไข!$I$4))))</f>
        <v>0</v>
      </c>
      <c r="AG30" s="209">
        <f>IF(AE30&gt;=เงื่อนไข!$D$4,AF30*AD30,0)</f>
        <v>0</v>
      </c>
      <c r="AH30" s="210">
        <f t="shared" si="9"/>
        <v>0</v>
      </c>
      <c r="AI30" s="207">
        <f>วันทำงาน!AS30</f>
        <v>0</v>
      </c>
      <c r="AJ30" s="208">
        <f>IF(AJ$3&lt;&gt;"",$Z30,IF((AND($W30&gt;=100%,AI30&gt;=เงื่อนไข!$C$4*เงื่อนไข!$D$4)),100%,IF(AI30&lt;&gt;0,AI30/$V30,0)))</f>
        <v>0</v>
      </c>
      <c r="AK30" s="208">
        <f>IF($W30&gt;=80%,เงื่อนไข!$P$4,IF($W30&gt;=51%,เงื่อนไข!$O$4,IF($W30=50%,เงื่อนไข!$N$4,IF($W30&lt;50%,เงื่อนไข!$M$4))))</f>
        <v>0</v>
      </c>
      <c r="AL30" s="209">
        <f>IF(AJ30&gt;=เงื่อนไข!$D$4,AK30*AI30,0)</f>
        <v>0</v>
      </c>
      <c r="AM30" s="210">
        <f t="shared" si="10"/>
        <v>0</v>
      </c>
      <c r="AN30" s="207">
        <f>วันทำงาน!AT30</f>
        <v>0</v>
      </c>
      <c r="AO30" s="208">
        <f>IF(AO$3&lt;&gt;"",$Z30,IF((AND($W30&gt;=100%,AN30&gt;=เงื่อนไข!$C$4*เงื่อนไข!$D$4)),100%,IF(AN30&lt;&gt;0,AN30/$V30,0)))</f>
        <v>0</v>
      </c>
      <c r="AP30" s="208">
        <f>IF($W30&gt;=80%,เงื่อนไข!$T$4,IF($W30&gt;=51%,เงื่อนไข!$S$4,IF($W30=50%,เงื่อนไข!$R$4,IF($W30&lt;50%,เงื่อนไข!$Q$4))))</f>
        <v>0</v>
      </c>
      <c r="AQ30" s="209">
        <f>IF(AO30&gt;=เงื่อนไข!$D$4,AP30*AN30,0)</f>
        <v>0</v>
      </c>
      <c r="AR30" s="210">
        <f t="shared" si="11"/>
        <v>0</v>
      </c>
      <c r="AS30" s="207">
        <f>วันทำงาน!AU30</f>
        <v>0</v>
      </c>
      <c r="AT30" s="208">
        <f>IF(AT$3&lt;&gt;"",$Z30,IF((AND($W30&gt;=100%,AS30&gt;=เงื่อนไข!$C$4*เงื่อนไข!$D$4)),100%,IF(AS30&lt;&gt;0,AS30/$V30,0)))</f>
        <v>0</v>
      </c>
      <c r="AU30" s="208">
        <f>IF($W30&gt;=80%,เงื่อนไข!$X$4,IF($W30&gt;=51%,เงื่อนไข!$W$4,IF($W30=50%,เงื่อนไข!$V$4,IF($W30&lt;50%,เงื่อนไข!$U$4))))</f>
        <v>0</v>
      </c>
      <c r="AV30" s="209">
        <f>IF(AT30&gt;=เงื่อนไข!$D$4,AU30*AS30,0)</f>
        <v>0</v>
      </c>
      <c r="AW30" s="210">
        <f t="shared" si="12"/>
        <v>0</v>
      </c>
      <c r="AX30" s="207">
        <f>วันทำงาน!AV30</f>
        <v>0</v>
      </c>
      <c r="AY30" s="208">
        <f>IF(AY$3&lt;&gt;"",$Z30,IF((AND($W30&gt;=100%,AX30&gt;=เงื่อนไข!$C$4*เงื่อนไข!$D$4)),100%,IF(AX30&lt;&gt;0,AX30/$V30,0)))</f>
        <v>0</v>
      </c>
      <c r="AZ30" s="208">
        <f>IF($W30&gt;=80%,เงื่อนไข!$AB$4,IF($W30&gt;=51%,เงื่อนไข!$AA$4,IF($W30=50%,เงื่อนไข!$Z$4,IF($W30&lt;50%,เงื่อนไข!$Y$4))))</f>
        <v>0</v>
      </c>
      <c r="BA30" s="209">
        <f>IF(AY30&gt;=เงื่อนไข!$D$4,AZ30*AX30,0)</f>
        <v>0</v>
      </c>
      <c r="BB30" s="210">
        <f t="shared" si="13"/>
        <v>0</v>
      </c>
      <c r="BC30" s="207">
        <f>วันทำงาน!AW30</f>
        <v>0</v>
      </c>
      <c r="BD30" s="208">
        <f>IF(BD$3&lt;&gt;"",$Z30,IF((AND($W30&gt;=100%,BC30&gt;=เงื่อนไข!$C$4*เงื่อนไข!$D$4)),100%,IF(BC30&lt;&gt;0,BC30/$V30,0)))</f>
        <v>0</v>
      </c>
      <c r="BE30" s="208">
        <f>IF($W30&gt;=80%,เงื่อนไข!$AF$4,IF($W30&gt;=51%,เงื่อนไข!$AE$4,IF($W30=50%,เงื่อนไข!$AD$4,IF($W30&lt;50%,เงื่อนไข!$AC$4))))</f>
        <v>0</v>
      </c>
      <c r="BF30" s="209">
        <f>IF(BD30&gt;=เงื่อนไข!$D$4,BE30*BC30,0)</f>
        <v>0</v>
      </c>
      <c r="BG30" s="210">
        <f t="shared" si="14"/>
        <v>0</v>
      </c>
      <c r="BH30" s="207">
        <f>วันทำงาน!AX30</f>
        <v>0</v>
      </c>
      <c r="BI30" s="208">
        <f>IF(BI$3&lt;&gt;"",$Z30,IF((AND($W30&gt;=100%,BH30&gt;=เงื่อนไข!$C$4*เงื่อนไข!$D$4)),100%,IF(BH30&lt;&gt;0,BH30/$V30,0)))</f>
        <v>0</v>
      </c>
      <c r="BJ30" s="208">
        <f>IF($W30&gt;=80%,เงื่อนไข!$AJ$4,IF($W30&gt;=51%,เงื่อนไข!$AI$4,IF($W30=50%,เงื่อนไข!$AH$4,IF($W30&lt;50%,เงื่อนไข!$AG$4))))</f>
        <v>0</v>
      </c>
      <c r="BK30" s="209">
        <f>IF(BI30&gt;=เงื่อนไข!$D$4,BJ30*BH30,0)</f>
        <v>0</v>
      </c>
      <c r="BL30" s="210">
        <f t="shared" si="15"/>
        <v>0</v>
      </c>
    </row>
    <row r="31" spans="1:64" s="7" customFormat="1" x14ac:dyDescent="0.2">
      <c r="A31" s="204" t="str">
        <f>IF(วันทำงาน!A31&lt;&gt;"",วันทำงาน!A31,"")</f>
        <v/>
      </c>
      <c r="B31" s="204" t="str">
        <f>IF(วันทำงาน!B31&lt;&gt;"",วันทำงาน!B31,"")</f>
        <v/>
      </c>
      <c r="C31" s="204"/>
      <c r="D31" s="204" t="str">
        <f>IF(วันทำงาน!C31&lt;&gt;"",วันทำงาน!C31,"")</f>
        <v/>
      </c>
      <c r="E31" s="205" t="str">
        <f>IF(วันทำงาน!D31&lt;&gt;"",วันทำงาน!D31,"")</f>
        <v/>
      </c>
      <c r="F31" s="105" t="str">
        <f>IF(วันทำงาน!E31&lt;&gt;"",วันทำงาน!E31,"")</f>
        <v/>
      </c>
      <c r="G31" s="204" t="str">
        <f>IF(วันทำงาน!F31&lt;&gt;"",วันทำงาน!F31,"")</f>
        <v/>
      </c>
      <c r="H31" s="238" t="str">
        <f>IF(F31="Salesman",วันทำงาน!G31,"")</f>
        <v/>
      </c>
      <c r="I31" s="243">
        <f t="shared" si="2"/>
        <v>0</v>
      </c>
      <c r="J31" s="238" t="str">
        <f>IF(F31="Salesman",วันทำงาน!H31,"")</f>
        <v/>
      </c>
      <c r="K31" s="243"/>
      <c r="L31" s="204" t="str">
        <f>IF(วันทำงาน!J31&lt;&gt;"",วันทำงาน!J31,"")</f>
        <v/>
      </c>
      <c r="M31" s="204" t="str">
        <f>IF(วันทำงาน!K31&lt;&gt;"",วันทำงาน!K31,"")</f>
        <v/>
      </c>
      <c r="N31" s="206">
        <f t="shared" si="3"/>
        <v>0</v>
      </c>
      <c r="O31" s="206">
        <f t="shared" si="4"/>
        <v>0</v>
      </c>
      <c r="P31" s="206" t="e">
        <f>IF((AND(F31="Salesman",H31&lt;&gt;"")),N31*M31/L31,VLOOKUP(B31,H$15:O$63,6,0)*M31*(100%-เงื่อนไข!$B$4))</f>
        <v>#VALUE!</v>
      </c>
      <c r="Q31" s="206">
        <f>IF(H31&lt;&gt;"",N31*เงื่อนไข!$B$4,N31)</f>
        <v>0</v>
      </c>
      <c r="R31" s="206">
        <f>SUMIF(วันทำงาน!$F$67:$F$157,B31,วันทำงาน!$K$67:$K$157)</f>
        <v>0</v>
      </c>
      <c r="S31" s="218">
        <f t="shared" si="5"/>
        <v>0</v>
      </c>
      <c r="T31" s="218">
        <f t="shared" si="6"/>
        <v>0</v>
      </c>
      <c r="U31" s="140">
        <f>_xlfn.IFNA(VLOOKUP($F31,เงื่อนไข!$A$4:$AJ$7,3,0),0)</f>
        <v>0</v>
      </c>
      <c r="V31" s="140">
        <f>IF(วันทำงาน!I31&lt;&gt;"",วันทำงาน!I31,0)</f>
        <v>0</v>
      </c>
      <c r="W31" s="139">
        <f t="shared" si="7"/>
        <v>0</v>
      </c>
      <c r="X31" s="220" t="str">
        <f>IF((AND(W31&gt;=80%,Z31&gt;=เงื่อนไข!$D$4)),"P","")</f>
        <v/>
      </c>
      <c r="Y31" s="207">
        <f>วันทำงาน!AQ31</f>
        <v>0</v>
      </c>
      <c r="Z31" s="208">
        <f>IF((AND($W31&gt;=100%,Y31&gt;=เงื่อนไข!$C$4*เงื่อนไข!$D$4)),100%,IF(Y31&lt;&gt;0,Y31/V31,0))</f>
        <v>0</v>
      </c>
      <c r="AA31" s="208">
        <f>IF(W31&gt;=80%,เงื่อนไข!$H$4,IF($W31&gt;=51%,เงื่อนไข!$G$4,IF($W31=50%,เงื่อนไข!$F$4,IF($W31&lt;50%,เงื่อนไข!$E$4))))</f>
        <v>0</v>
      </c>
      <c r="AB31" s="209">
        <f>IF(Z31&gt;=เงื่อนไข!$D$4,AA31*Y31,0)</f>
        <v>0</v>
      </c>
      <c r="AC31" s="210">
        <f t="shared" si="8"/>
        <v>0</v>
      </c>
      <c r="AD31" s="207">
        <f>วันทำงาน!AR31</f>
        <v>0</v>
      </c>
      <c r="AE31" s="208">
        <f>IF(AE$3&lt;&gt;"",$Z31,IF((AND($W31&gt;=100%,AD31&gt;=เงื่อนไข!$C$4*เงื่อนไข!$D$4)),100%,IF(AD31&lt;&gt;0,AD31/$V31,0)))</f>
        <v>0</v>
      </c>
      <c r="AF31" s="208">
        <f>IF($W31&gt;=80%,เงื่อนไข!$L$4,IF($W31&gt;=51%,เงื่อนไข!$K$4,IF($W31=50%,เงื่อนไข!$J$4,IF($W31&lt;50%,เงื่อนไข!$I$4))))</f>
        <v>0</v>
      </c>
      <c r="AG31" s="209">
        <f>IF(AE31&gt;=เงื่อนไข!$D$4,AF31*AD31,0)</f>
        <v>0</v>
      </c>
      <c r="AH31" s="210">
        <f t="shared" si="9"/>
        <v>0</v>
      </c>
      <c r="AI31" s="207">
        <f>วันทำงาน!AS31</f>
        <v>0</v>
      </c>
      <c r="AJ31" s="208">
        <f>IF(AJ$3&lt;&gt;"",$Z31,IF((AND($W31&gt;=100%,AI31&gt;=เงื่อนไข!$C$4*เงื่อนไข!$D$4)),100%,IF(AI31&lt;&gt;0,AI31/$V31,0)))</f>
        <v>0</v>
      </c>
      <c r="AK31" s="208">
        <f>IF($W31&gt;=80%,เงื่อนไข!$P$4,IF($W31&gt;=51%,เงื่อนไข!$O$4,IF($W31=50%,เงื่อนไข!$N$4,IF($W31&lt;50%,เงื่อนไข!$M$4))))</f>
        <v>0</v>
      </c>
      <c r="AL31" s="209">
        <f>IF(AJ31&gt;=เงื่อนไข!$D$4,AK31*AI31,0)</f>
        <v>0</v>
      </c>
      <c r="AM31" s="210">
        <f t="shared" si="10"/>
        <v>0</v>
      </c>
      <c r="AN31" s="207">
        <f>วันทำงาน!AT31</f>
        <v>0</v>
      </c>
      <c r="AO31" s="208">
        <f>IF(AO$3&lt;&gt;"",$Z31,IF((AND($W31&gt;=100%,AN31&gt;=เงื่อนไข!$C$4*เงื่อนไข!$D$4)),100%,IF(AN31&lt;&gt;0,AN31/$V31,0)))</f>
        <v>0</v>
      </c>
      <c r="AP31" s="208">
        <f>IF($W31&gt;=80%,เงื่อนไข!$T$4,IF($W31&gt;=51%,เงื่อนไข!$S$4,IF($W31=50%,เงื่อนไข!$R$4,IF($W31&lt;50%,เงื่อนไข!$Q$4))))</f>
        <v>0</v>
      </c>
      <c r="AQ31" s="209">
        <f>IF(AO31&gt;=เงื่อนไข!$D$4,AP31*AN31,0)</f>
        <v>0</v>
      </c>
      <c r="AR31" s="210">
        <f t="shared" si="11"/>
        <v>0</v>
      </c>
      <c r="AS31" s="207">
        <f>วันทำงาน!AU31</f>
        <v>0</v>
      </c>
      <c r="AT31" s="208">
        <f>IF(AT$3&lt;&gt;"",$Z31,IF((AND($W31&gt;=100%,AS31&gt;=เงื่อนไข!$C$4*เงื่อนไข!$D$4)),100%,IF(AS31&lt;&gt;0,AS31/$V31,0)))</f>
        <v>0</v>
      </c>
      <c r="AU31" s="208">
        <f>IF($W31&gt;=80%,เงื่อนไข!$X$4,IF($W31&gt;=51%,เงื่อนไข!$W$4,IF($W31=50%,เงื่อนไข!$V$4,IF($W31&lt;50%,เงื่อนไข!$U$4))))</f>
        <v>0</v>
      </c>
      <c r="AV31" s="209">
        <f>IF(AT31&gt;=เงื่อนไข!$D$4,AU31*AS31,0)</f>
        <v>0</v>
      </c>
      <c r="AW31" s="210">
        <f t="shared" si="12"/>
        <v>0</v>
      </c>
      <c r="AX31" s="207">
        <f>วันทำงาน!AV31</f>
        <v>0</v>
      </c>
      <c r="AY31" s="208">
        <f>IF(AY$3&lt;&gt;"",$Z31,IF((AND($W31&gt;=100%,AX31&gt;=เงื่อนไข!$C$4*เงื่อนไข!$D$4)),100%,IF(AX31&lt;&gt;0,AX31/$V31,0)))</f>
        <v>0</v>
      </c>
      <c r="AZ31" s="208">
        <f>IF($W31&gt;=80%,เงื่อนไข!$AB$4,IF($W31&gt;=51%,เงื่อนไข!$AA$4,IF($W31=50%,เงื่อนไข!$Z$4,IF($W31&lt;50%,เงื่อนไข!$Y$4))))</f>
        <v>0</v>
      </c>
      <c r="BA31" s="209">
        <f>IF(AY31&gt;=เงื่อนไข!$D$4,AZ31*AX31,0)</f>
        <v>0</v>
      </c>
      <c r="BB31" s="210">
        <f t="shared" si="13"/>
        <v>0</v>
      </c>
      <c r="BC31" s="207">
        <f>วันทำงาน!AW31</f>
        <v>0</v>
      </c>
      <c r="BD31" s="208">
        <f>IF(BD$3&lt;&gt;"",$Z31,IF((AND($W31&gt;=100%,BC31&gt;=เงื่อนไข!$C$4*เงื่อนไข!$D$4)),100%,IF(BC31&lt;&gt;0,BC31/$V31,0)))</f>
        <v>0</v>
      </c>
      <c r="BE31" s="208">
        <f>IF($W31&gt;=80%,เงื่อนไข!$AF$4,IF($W31&gt;=51%,เงื่อนไข!$AE$4,IF($W31=50%,เงื่อนไข!$AD$4,IF($W31&lt;50%,เงื่อนไข!$AC$4))))</f>
        <v>0</v>
      </c>
      <c r="BF31" s="209">
        <f>IF(BD31&gt;=เงื่อนไข!$D$4,BE31*BC31,0)</f>
        <v>0</v>
      </c>
      <c r="BG31" s="210">
        <f t="shared" si="14"/>
        <v>0</v>
      </c>
      <c r="BH31" s="207">
        <f>วันทำงาน!AX31</f>
        <v>0</v>
      </c>
      <c r="BI31" s="208">
        <f>IF(BI$3&lt;&gt;"",$Z31,IF((AND($W31&gt;=100%,BH31&gt;=เงื่อนไข!$C$4*เงื่อนไข!$D$4)),100%,IF(BH31&lt;&gt;0,BH31/$V31,0)))</f>
        <v>0</v>
      </c>
      <c r="BJ31" s="208">
        <f>IF($W31&gt;=80%,เงื่อนไข!$AJ$4,IF($W31&gt;=51%,เงื่อนไข!$AI$4,IF($W31=50%,เงื่อนไข!$AH$4,IF($W31&lt;50%,เงื่อนไข!$AG$4))))</f>
        <v>0</v>
      </c>
      <c r="BK31" s="209">
        <f>IF(BI31&gt;=เงื่อนไข!$D$4,BJ31*BH31,0)</f>
        <v>0</v>
      </c>
      <c r="BL31" s="210">
        <f t="shared" si="15"/>
        <v>0</v>
      </c>
    </row>
    <row r="32" spans="1:64" s="7" customFormat="1" x14ac:dyDescent="0.2">
      <c r="A32" s="204" t="str">
        <f>IF(วันทำงาน!A32&lt;&gt;"",วันทำงาน!A32,"")</f>
        <v/>
      </c>
      <c r="B32" s="204" t="str">
        <f>IF(วันทำงาน!B32&lt;&gt;"",วันทำงาน!B32,"")</f>
        <v/>
      </c>
      <c r="C32" s="204"/>
      <c r="D32" s="204" t="str">
        <f>IF(วันทำงาน!C32&lt;&gt;"",วันทำงาน!C32,"")</f>
        <v/>
      </c>
      <c r="E32" s="205" t="str">
        <f>IF(วันทำงาน!D32&lt;&gt;"",วันทำงาน!D32,"")</f>
        <v/>
      </c>
      <c r="F32" s="105" t="str">
        <f>IF(วันทำงาน!E32&lt;&gt;"",วันทำงาน!E32,"")</f>
        <v/>
      </c>
      <c r="G32" s="204" t="str">
        <f>IF(วันทำงาน!F32&lt;&gt;"",วันทำงาน!F32,"")</f>
        <v/>
      </c>
      <c r="H32" s="238" t="str">
        <f>IF(F32="Salesman",วันทำงาน!G32,"")</f>
        <v/>
      </c>
      <c r="I32" s="243">
        <f t="shared" si="2"/>
        <v>0</v>
      </c>
      <c r="J32" s="238" t="str">
        <f>IF(F32="Salesman",วันทำงาน!H32,"")</f>
        <v/>
      </c>
      <c r="K32" s="243"/>
      <c r="L32" s="204" t="str">
        <f>IF(วันทำงาน!J32&lt;&gt;"",วันทำงาน!J32,"")</f>
        <v/>
      </c>
      <c r="M32" s="204" t="str">
        <f>IF(วันทำงาน!K32&lt;&gt;"",วันทำงาน!K32,"")</f>
        <v/>
      </c>
      <c r="N32" s="206">
        <f t="shared" si="3"/>
        <v>0</v>
      </c>
      <c r="O32" s="206">
        <f t="shared" si="4"/>
        <v>0</v>
      </c>
      <c r="P32" s="206" t="e">
        <f>IF((AND(F32="Salesman",H32&lt;&gt;"")),N32*M32/L32,VLOOKUP(B32,H$15:O$63,6,0)*M32*(100%-เงื่อนไข!$B$4))</f>
        <v>#VALUE!</v>
      </c>
      <c r="Q32" s="206">
        <f>IF(H32&lt;&gt;"",N32*เงื่อนไข!$B$4,N32)</f>
        <v>0</v>
      </c>
      <c r="R32" s="206">
        <f>SUMIF(วันทำงาน!$F$67:$F$157,B32,วันทำงาน!$K$67:$K$157)</f>
        <v>0</v>
      </c>
      <c r="S32" s="218">
        <f t="shared" si="5"/>
        <v>0</v>
      </c>
      <c r="T32" s="218">
        <f t="shared" si="6"/>
        <v>0</v>
      </c>
      <c r="U32" s="140">
        <f>_xlfn.IFNA(VLOOKUP($F32,เงื่อนไข!$A$4:$AJ$7,3,0),0)</f>
        <v>0</v>
      </c>
      <c r="V32" s="140">
        <f>IF(วันทำงาน!I32&lt;&gt;"",วันทำงาน!I32,0)</f>
        <v>0</v>
      </c>
      <c r="W32" s="139">
        <f t="shared" si="7"/>
        <v>0</v>
      </c>
      <c r="X32" s="220" t="str">
        <f>IF((AND(W32&gt;=80%,Z32&gt;=เงื่อนไข!$D$4)),"P","")</f>
        <v/>
      </c>
      <c r="Y32" s="207">
        <f>วันทำงาน!AQ32</f>
        <v>0</v>
      </c>
      <c r="Z32" s="208">
        <f>IF((AND($W32&gt;=100%,Y32&gt;=เงื่อนไข!$C$4*เงื่อนไข!$D$4)),100%,IF(Y32&lt;&gt;0,Y32/V32,0))</f>
        <v>0</v>
      </c>
      <c r="AA32" s="208">
        <f>IF(W32&gt;=80%,เงื่อนไข!$H$4,IF($W32&gt;=51%,เงื่อนไข!$G$4,IF($W32=50%,เงื่อนไข!$F$4,IF($W32&lt;50%,เงื่อนไข!$E$4))))</f>
        <v>0</v>
      </c>
      <c r="AB32" s="209">
        <f>IF(Z32&gt;=เงื่อนไข!$D$4,AA32*Y32,0)</f>
        <v>0</v>
      </c>
      <c r="AC32" s="210">
        <f t="shared" si="8"/>
        <v>0</v>
      </c>
      <c r="AD32" s="207">
        <f>วันทำงาน!AR32</f>
        <v>0</v>
      </c>
      <c r="AE32" s="208">
        <f>IF(AE$3&lt;&gt;"",$Z32,IF((AND($W32&gt;=100%,AD32&gt;=เงื่อนไข!$C$4*เงื่อนไข!$D$4)),100%,IF(AD32&lt;&gt;0,AD32/$V32,0)))</f>
        <v>0</v>
      </c>
      <c r="AF32" s="208">
        <f>IF($W32&gt;=80%,เงื่อนไข!$L$4,IF($W32&gt;=51%,เงื่อนไข!$K$4,IF($W32=50%,เงื่อนไข!$J$4,IF($W32&lt;50%,เงื่อนไข!$I$4))))</f>
        <v>0</v>
      </c>
      <c r="AG32" s="209">
        <f>IF(AE32&gt;=เงื่อนไข!$D$4,AF32*AD32,0)</f>
        <v>0</v>
      </c>
      <c r="AH32" s="210">
        <f t="shared" si="9"/>
        <v>0</v>
      </c>
      <c r="AI32" s="207">
        <f>วันทำงาน!AS32</f>
        <v>0</v>
      </c>
      <c r="AJ32" s="208">
        <f>IF(AJ$3&lt;&gt;"",$Z32,IF((AND($W32&gt;=100%,AI32&gt;=เงื่อนไข!$C$4*เงื่อนไข!$D$4)),100%,IF(AI32&lt;&gt;0,AI32/$V32,0)))</f>
        <v>0</v>
      </c>
      <c r="AK32" s="208">
        <f>IF($W32&gt;=80%,เงื่อนไข!$P$4,IF($W32&gt;=51%,เงื่อนไข!$O$4,IF($W32=50%,เงื่อนไข!$N$4,IF($W32&lt;50%,เงื่อนไข!$M$4))))</f>
        <v>0</v>
      </c>
      <c r="AL32" s="209">
        <f>IF(AJ32&gt;=เงื่อนไข!$D$4,AK32*AI32,0)</f>
        <v>0</v>
      </c>
      <c r="AM32" s="210">
        <f t="shared" si="10"/>
        <v>0</v>
      </c>
      <c r="AN32" s="207">
        <f>วันทำงาน!AT32</f>
        <v>0</v>
      </c>
      <c r="AO32" s="208">
        <f>IF(AO$3&lt;&gt;"",$Z32,IF((AND($W32&gt;=100%,AN32&gt;=เงื่อนไข!$C$4*เงื่อนไข!$D$4)),100%,IF(AN32&lt;&gt;0,AN32/$V32,0)))</f>
        <v>0</v>
      </c>
      <c r="AP32" s="208">
        <f>IF($W32&gt;=80%,เงื่อนไข!$T$4,IF($W32&gt;=51%,เงื่อนไข!$S$4,IF($W32=50%,เงื่อนไข!$R$4,IF($W32&lt;50%,เงื่อนไข!$Q$4))))</f>
        <v>0</v>
      </c>
      <c r="AQ32" s="209">
        <f>IF(AO32&gt;=เงื่อนไข!$D$4,AP32*AN32,0)</f>
        <v>0</v>
      </c>
      <c r="AR32" s="210">
        <f t="shared" si="11"/>
        <v>0</v>
      </c>
      <c r="AS32" s="207">
        <f>วันทำงาน!AU32</f>
        <v>0</v>
      </c>
      <c r="AT32" s="208">
        <f>IF(AT$3&lt;&gt;"",$Z32,IF((AND($W32&gt;=100%,AS32&gt;=เงื่อนไข!$C$4*เงื่อนไข!$D$4)),100%,IF(AS32&lt;&gt;0,AS32/$V32,0)))</f>
        <v>0</v>
      </c>
      <c r="AU32" s="208">
        <f>IF($W32&gt;=80%,เงื่อนไข!$X$4,IF($W32&gt;=51%,เงื่อนไข!$W$4,IF($W32=50%,เงื่อนไข!$V$4,IF($W32&lt;50%,เงื่อนไข!$U$4))))</f>
        <v>0</v>
      </c>
      <c r="AV32" s="209">
        <f>IF(AT32&gt;=เงื่อนไข!$D$4,AU32*AS32,0)</f>
        <v>0</v>
      </c>
      <c r="AW32" s="210">
        <f t="shared" si="12"/>
        <v>0</v>
      </c>
      <c r="AX32" s="207">
        <f>วันทำงาน!AV32</f>
        <v>0</v>
      </c>
      <c r="AY32" s="208">
        <f>IF(AY$3&lt;&gt;"",$Z32,IF((AND($W32&gt;=100%,AX32&gt;=เงื่อนไข!$C$4*เงื่อนไข!$D$4)),100%,IF(AX32&lt;&gt;0,AX32/$V32,0)))</f>
        <v>0</v>
      </c>
      <c r="AZ32" s="208">
        <f>IF($W32&gt;=80%,เงื่อนไข!$AB$4,IF($W32&gt;=51%,เงื่อนไข!$AA$4,IF($W32=50%,เงื่อนไข!$Z$4,IF($W32&lt;50%,เงื่อนไข!$Y$4))))</f>
        <v>0</v>
      </c>
      <c r="BA32" s="209">
        <f>IF(AY32&gt;=เงื่อนไข!$D$4,AZ32*AX32,0)</f>
        <v>0</v>
      </c>
      <c r="BB32" s="210">
        <f t="shared" si="13"/>
        <v>0</v>
      </c>
      <c r="BC32" s="207">
        <f>วันทำงาน!AW32</f>
        <v>0</v>
      </c>
      <c r="BD32" s="208">
        <f>IF(BD$3&lt;&gt;"",$Z32,IF((AND($W32&gt;=100%,BC32&gt;=เงื่อนไข!$C$4*เงื่อนไข!$D$4)),100%,IF(BC32&lt;&gt;0,BC32/$V32,0)))</f>
        <v>0</v>
      </c>
      <c r="BE32" s="208">
        <f>IF($W32&gt;=80%,เงื่อนไข!$AF$4,IF($W32&gt;=51%,เงื่อนไข!$AE$4,IF($W32=50%,เงื่อนไข!$AD$4,IF($W32&lt;50%,เงื่อนไข!$AC$4))))</f>
        <v>0</v>
      </c>
      <c r="BF32" s="209">
        <f>IF(BD32&gt;=เงื่อนไข!$D$4,BE32*BC32,0)</f>
        <v>0</v>
      </c>
      <c r="BG32" s="210">
        <f t="shared" si="14"/>
        <v>0</v>
      </c>
      <c r="BH32" s="207">
        <f>วันทำงาน!AX32</f>
        <v>0</v>
      </c>
      <c r="BI32" s="208">
        <f>IF(BI$3&lt;&gt;"",$Z32,IF((AND($W32&gt;=100%,BH32&gt;=เงื่อนไข!$C$4*เงื่อนไข!$D$4)),100%,IF(BH32&lt;&gt;0,BH32/$V32,0)))</f>
        <v>0</v>
      </c>
      <c r="BJ32" s="208">
        <f>IF($W32&gt;=80%,เงื่อนไข!$AJ$4,IF($W32&gt;=51%,เงื่อนไข!$AI$4,IF($W32=50%,เงื่อนไข!$AH$4,IF($W32&lt;50%,เงื่อนไข!$AG$4))))</f>
        <v>0</v>
      </c>
      <c r="BK32" s="209">
        <f>IF(BI32&gt;=เงื่อนไข!$D$4,BJ32*BH32,0)</f>
        <v>0</v>
      </c>
      <c r="BL32" s="210">
        <f t="shared" si="15"/>
        <v>0</v>
      </c>
    </row>
    <row r="33" spans="1:64" s="7" customFormat="1" x14ac:dyDescent="0.2">
      <c r="A33" s="204" t="str">
        <f>IF(วันทำงาน!A33&lt;&gt;"",วันทำงาน!A33,"")</f>
        <v/>
      </c>
      <c r="B33" s="204" t="str">
        <f>IF(วันทำงาน!B33&lt;&gt;"",วันทำงาน!B33,"")</f>
        <v/>
      </c>
      <c r="C33" s="204"/>
      <c r="D33" s="204" t="str">
        <f>IF(วันทำงาน!C33&lt;&gt;"",วันทำงาน!C33,"")</f>
        <v/>
      </c>
      <c r="E33" s="205" t="str">
        <f>IF(วันทำงาน!D33&lt;&gt;"",วันทำงาน!D33,"")</f>
        <v/>
      </c>
      <c r="F33" s="105" t="str">
        <f>IF(วันทำงาน!E33&lt;&gt;"",วันทำงาน!E33,"")</f>
        <v/>
      </c>
      <c r="G33" s="204" t="str">
        <f>IF(วันทำงาน!F33&lt;&gt;"",วันทำงาน!F33,"")</f>
        <v/>
      </c>
      <c r="H33" s="238" t="str">
        <f>IF(F33="Salesman",วันทำงาน!G33,"")</f>
        <v/>
      </c>
      <c r="I33" s="243">
        <f t="shared" si="2"/>
        <v>0</v>
      </c>
      <c r="J33" s="238" t="str">
        <f>IF(F33="Salesman",วันทำงาน!H33,"")</f>
        <v/>
      </c>
      <c r="K33" s="243"/>
      <c r="L33" s="204" t="str">
        <f>IF(วันทำงาน!J33&lt;&gt;"",วันทำงาน!J33,"")</f>
        <v/>
      </c>
      <c r="M33" s="204" t="str">
        <f>IF(วันทำงาน!K33&lt;&gt;"",วันทำงาน!K33,"")</f>
        <v/>
      </c>
      <c r="N33" s="206">
        <f t="shared" si="3"/>
        <v>0</v>
      </c>
      <c r="O33" s="206">
        <f t="shared" si="4"/>
        <v>0</v>
      </c>
      <c r="P33" s="206" t="e">
        <f>IF((AND(F33="Salesman",H33&lt;&gt;"")),N33*M33/L33,VLOOKUP(B33,H$15:O$63,6,0)*M33*(100%-เงื่อนไข!$B$4))</f>
        <v>#VALUE!</v>
      </c>
      <c r="Q33" s="206">
        <f>IF(H33&lt;&gt;"",N33*เงื่อนไข!$B$4,N33)</f>
        <v>0</v>
      </c>
      <c r="R33" s="206">
        <f>SUMIF(วันทำงาน!$F$67:$F$157,B33,วันทำงาน!$K$67:$K$157)</f>
        <v>0</v>
      </c>
      <c r="S33" s="218">
        <f t="shared" si="5"/>
        <v>0</v>
      </c>
      <c r="T33" s="218">
        <f t="shared" si="6"/>
        <v>0</v>
      </c>
      <c r="U33" s="140">
        <f>_xlfn.IFNA(VLOOKUP($F33,เงื่อนไข!$A$4:$AJ$7,3,0),0)</f>
        <v>0</v>
      </c>
      <c r="V33" s="140">
        <f>IF(วันทำงาน!I33&lt;&gt;"",วันทำงาน!I33,0)</f>
        <v>0</v>
      </c>
      <c r="W33" s="139">
        <f t="shared" si="7"/>
        <v>0</v>
      </c>
      <c r="X33" s="220" t="str">
        <f>IF((AND(W33&gt;=80%,Z33&gt;=เงื่อนไข!$D$4)),"P","")</f>
        <v/>
      </c>
      <c r="Y33" s="207">
        <f>วันทำงาน!AQ33</f>
        <v>0</v>
      </c>
      <c r="Z33" s="208">
        <f>IF((AND($W33&gt;=100%,Y33&gt;=เงื่อนไข!$C$4*เงื่อนไข!$D$4)),100%,IF(Y33&lt;&gt;0,Y33/V33,0))</f>
        <v>0</v>
      </c>
      <c r="AA33" s="208">
        <f>IF(W33&gt;=80%,เงื่อนไข!$H$4,IF($W33&gt;=51%,เงื่อนไข!$G$4,IF($W33=50%,เงื่อนไข!$F$4,IF($W33&lt;50%,เงื่อนไข!$E$4))))</f>
        <v>0</v>
      </c>
      <c r="AB33" s="209">
        <f>IF(Z33&gt;=เงื่อนไข!$D$4,AA33*Y33,0)</f>
        <v>0</v>
      </c>
      <c r="AC33" s="210">
        <f t="shared" si="8"/>
        <v>0</v>
      </c>
      <c r="AD33" s="207">
        <f>วันทำงาน!AR33</f>
        <v>0</v>
      </c>
      <c r="AE33" s="208">
        <f>IF(AE$3&lt;&gt;"",$Z33,IF((AND($W33&gt;=100%,AD33&gt;=เงื่อนไข!$C$4*เงื่อนไข!$D$4)),100%,IF(AD33&lt;&gt;0,AD33/$V33,0)))</f>
        <v>0</v>
      </c>
      <c r="AF33" s="208">
        <f>IF($W33&gt;=80%,เงื่อนไข!$L$4,IF($W33&gt;=51%,เงื่อนไข!$K$4,IF($W33=50%,เงื่อนไข!$J$4,IF($W33&lt;50%,เงื่อนไข!$I$4))))</f>
        <v>0</v>
      </c>
      <c r="AG33" s="209">
        <f>IF(AE33&gt;=เงื่อนไข!$D$4,AF33*AD33,0)</f>
        <v>0</v>
      </c>
      <c r="AH33" s="210">
        <f t="shared" si="9"/>
        <v>0</v>
      </c>
      <c r="AI33" s="207">
        <f>วันทำงาน!AS33</f>
        <v>0</v>
      </c>
      <c r="AJ33" s="208">
        <f>IF(AJ$3&lt;&gt;"",$Z33,IF((AND($W33&gt;=100%,AI33&gt;=เงื่อนไข!$C$4*เงื่อนไข!$D$4)),100%,IF(AI33&lt;&gt;0,AI33/$V33,0)))</f>
        <v>0</v>
      </c>
      <c r="AK33" s="208">
        <f>IF($W33&gt;=80%,เงื่อนไข!$P$4,IF($W33&gt;=51%,เงื่อนไข!$O$4,IF($W33=50%,เงื่อนไข!$N$4,IF($W33&lt;50%,เงื่อนไข!$M$4))))</f>
        <v>0</v>
      </c>
      <c r="AL33" s="209">
        <f>IF(AJ33&gt;=เงื่อนไข!$D$4,AK33*AI33,0)</f>
        <v>0</v>
      </c>
      <c r="AM33" s="210">
        <f t="shared" si="10"/>
        <v>0</v>
      </c>
      <c r="AN33" s="207">
        <f>วันทำงาน!AT33</f>
        <v>0</v>
      </c>
      <c r="AO33" s="208">
        <f>IF(AO$3&lt;&gt;"",$Z33,IF((AND($W33&gt;=100%,AN33&gt;=เงื่อนไข!$C$4*เงื่อนไข!$D$4)),100%,IF(AN33&lt;&gt;0,AN33/$V33,0)))</f>
        <v>0</v>
      </c>
      <c r="AP33" s="208">
        <f>IF($W33&gt;=80%,เงื่อนไข!$T$4,IF($W33&gt;=51%,เงื่อนไข!$S$4,IF($W33=50%,เงื่อนไข!$R$4,IF($W33&lt;50%,เงื่อนไข!$Q$4))))</f>
        <v>0</v>
      </c>
      <c r="AQ33" s="209">
        <f>IF(AO33&gt;=เงื่อนไข!$D$4,AP33*AN33,0)</f>
        <v>0</v>
      </c>
      <c r="AR33" s="210">
        <f t="shared" si="11"/>
        <v>0</v>
      </c>
      <c r="AS33" s="207">
        <f>วันทำงาน!AU33</f>
        <v>0</v>
      </c>
      <c r="AT33" s="208">
        <f>IF(AT$3&lt;&gt;"",$Z33,IF((AND($W33&gt;=100%,AS33&gt;=เงื่อนไข!$C$4*เงื่อนไข!$D$4)),100%,IF(AS33&lt;&gt;0,AS33/$V33,0)))</f>
        <v>0</v>
      </c>
      <c r="AU33" s="208">
        <f>IF($W33&gt;=80%,เงื่อนไข!$X$4,IF($W33&gt;=51%,เงื่อนไข!$W$4,IF($W33=50%,เงื่อนไข!$V$4,IF($W33&lt;50%,เงื่อนไข!$U$4))))</f>
        <v>0</v>
      </c>
      <c r="AV33" s="209">
        <f>IF(AT33&gt;=เงื่อนไข!$D$4,AU33*AS33,0)</f>
        <v>0</v>
      </c>
      <c r="AW33" s="210">
        <f t="shared" si="12"/>
        <v>0</v>
      </c>
      <c r="AX33" s="207">
        <f>วันทำงาน!AV33</f>
        <v>0</v>
      </c>
      <c r="AY33" s="208">
        <f>IF(AY$3&lt;&gt;"",$Z33,IF((AND($W33&gt;=100%,AX33&gt;=เงื่อนไข!$C$4*เงื่อนไข!$D$4)),100%,IF(AX33&lt;&gt;0,AX33/$V33,0)))</f>
        <v>0</v>
      </c>
      <c r="AZ33" s="208">
        <f>IF($W33&gt;=80%,เงื่อนไข!$AB$4,IF($W33&gt;=51%,เงื่อนไข!$AA$4,IF($W33=50%,เงื่อนไข!$Z$4,IF($W33&lt;50%,เงื่อนไข!$Y$4))))</f>
        <v>0</v>
      </c>
      <c r="BA33" s="209">
        <f>IF(AY33&gt;=เงื่อนไข!$D$4,AZ33*AX33,0)</f>
        <v>0</v>
      </c>
      <c r="BB33" s="210">
        <f t="shared" si="13"/>
        <v>0</v>
      </c>
      <c r="BC33" s="207">
        <f>วันทำงาน!AW33</f>
        <v>0</v>
      </c>
      <c r="BD33" s="208">
        <f>IF(BD$3&lt;&gt;"",$Z33,IF((AND($W33&gt;=100%,BC33&gt;=เงื่อนไข!$C$4*เงื่อนไข!$D$4)),100%,IF(BC33&lt;&gt;0,BC33/$V33,0)))</f>
        <v>0</v>
      </c>
      <c r="BE33" s="208">
        <f>IF($W33&gt;=80%,เงื่อนไข!$AF$4,IF($W33&gt;=51%,เงื่อนไข!$AE$4,IF($W33=50%,เงื่อนไข!$AD$4,IF($W33&lt;50%,เงื่อนไข!$AC$4))))</f>
        <v>0</v>
      </c>
      <c r="BF33" s="209">
        <f>IF(BD33&gt;=เงื่อนไข!$D$4,BE33*BC33,0)</f>
        <v>0</v>
      </c>
      <c r="BG33" s="210">
        <f t="shared" si="14"/>
        <v>0</v>
      </c>
      <c r="BH33" s="207">
        <f>วันทำงาน!AX33</f>
        <v>0</v>
      </c>
      <c r="BI33" s="208">
        <f>IF(BI$3&lt;&gt;"",$Z33,IF((AND($W33&gt;=100%,BH33&gt;=เงื่อนไข!$C$4*เงื่อนไข!$D$4)),100%,IF(BH33&lt;&gt;0,BH33/$V33,0)))</f>
        <v>0</v>
      </c>
      <c r="BJ33" s="208">
        <f>IF($W33&gt;=80%,เงื่อนไข!$AJ$4,IF($W33&gt;=51%,เงื่อนไข!$AI$4,IF($W33=50%,เงื่อนไข!$AH$4,IF($W33&lt;50%,เงื่อนไข!$AG$4))))</f>
        <v>0</v>
      </c>
      <c r="BK33" s="209">
        <f>IF(BI33&gt;=เงื่อนไข!$D$4,BJ33*BH33,0)</f>
        <v>0</v>
      </c>
      <c r="BL33" s="210">
        <f t="shared" si="15"/>
        <v>0</v>
      </c>
    </row>
    <row r="34" spans="1:64" s="7" customFormat="1" x14ac:dyDescent="0.2">
      <c r="A34" s="204" t="str">
        <f>IF(วันทำงาน!A34&lt;&gt;"",วันทำงาน!A34,"")</f>
        <v/>
      </c>
      <c r="B34" s="204" t="str">
        <f>IF(วันทำงาน!B34&lt;&gt;"",วันทำงาน!B34,"")</f>
        <v/>
      </c>
      <c r="C34" s="204"/>
      <c r="D34" s="204" t="str">
        <f>IF(วันทำงาน!C34&lt;&gt;"",วันทำงาน!C34,"")</f>
        <v/>
      </c>
      <c r="E34" s="205" t="str">
        <f>IF(วันทำงาน!D34&lt;&gt;"",วันทำงาน!D34,"")</f>
        <v/>
      </c>
      <c r="F34" s="105" t="str">
        <f>IF(วันทำงาน!E34&lt;&gt;"",วันทำงาน!E34,"")</f>
        <v/>
      </c>
      <c r="G34" s="204" t="str">
        <f>IF(วันทำงาน!F34&lt;&gt;"",วันทำงาน!F34,"")</f>
        <v/>
      </c>
      <c r="H34" s="238" t="str">
        <f>IF(F34="Salesman",วันทำงาน!G34,"")</f>
        <v/>
      </c>
      <c r="I34" s="243">
        <f t="shared" si="2"/>
        <v>0</v>
      </c>
      <c r="J34" s="238" t="str">
        <f>IF(F34="Salesman",วันทำงาน!H34,"")</f>
        <v/>
      </c>
      <c r="K34" s="243"/>
      <c r="L34" s="204" t="str">
        <f>IF(วันทำงาน!J34&lt;&gt;"",วันทำงาน!J34,"")</f>
        <v/>
      </c>
      <c r="M34" s="204" t="str">
        <f>IF(วันทำงาน!K34&lt;&gt;"",วันทำงาน!K34,"")</f>
        <v/>
      </c>
      <c r="N34" s="206">
        <f t="shared" si="3"/>
        <v>0</v>
      </c>
      <c r="O34" s="206">
        <f t="shared" si="4"/>
        <v>0</v>
      </c>
      <c r="P34" s="206" t="e">
        <f>IF((AND(F34="Salesman",H34&lt;&gt;"")),N34*M34/L34,VLOOKUP(B34,H$15:O$63,6,0)*M34*(100%-เงื่อนไข!$B$4))</f>
        <v>#VALUE!</v>
      </c>
      <c r="Q34" s="206">
        <f>IF(H34&lt;&gt;"",N34*เงื่อนไข!$B$4,N34)</f>
        <v>0</v>
      </c>
      <c r="R34" s="206">
        <f>SUMIF(วันทำงาน!$F$67:$F$157,B34,วันทำงาน!$K$67:$K$157)</f>
        <v>0</v>
      </c>
      <c r="S34" s="218">
        <f t="shared" si="5"/>
        <v>0</v>
      </c>
      <c r="T34" s="218">
        <f t="shared" si="6"/>
        <v>0</v>
      </c>
      <c r="U34" s="140">
        <f>_xlfn.IFNA(VLOOKUP($F34,เงื่อนไข!$A$4:$AJ$7,3,0),0)</f>
        <v>0</v>
      </c>
      <c r="V34" s="140">
        <f>IF(วันทำงาน!I34&lt;&gt;"",วันทำงาน!I34,0)</f>
        <v>0</v>
      </c>
      <c r="W34" s="139">
        <f t="shared" si="7"/>
        <v>0</v>
      </c>
      <c r="X34" s="220" t="str">
        <f>IF((AND(W34&gt;=80%,Z34&gt;=เงื่อนไข!$D$4)),"P","")</f>
        <v/>
      </c>
      <c r="Y34" s="207">
        <f>วันทำงาน!AQ34</f>
        <v>0</v>
      </c>
      <c r="Z34" s="208">
        <f>IF((AND($W34&gt;=100%,Y34&gt;=เงื่อนไข!$C$4*เงื่อนไข!$D$4)),100%,IF(Y34&lt;&gt;0,Y34/V34,0))</f>
        <v>0</v>
      </c>
      <c r="AA34" s="208">
        <f>IF(W34&gt;=80%,เงื่อนไข!$H$4,IF($W34&gt;=51%,เงื่อนไข!$G$4,IF($W34=50%,เงื่อนไข!$F$4,IF($W34&lt;50%,เงื่อนไข!$E$4))))</f>
        <v>0</v>
      </c>
      <c r="AB34" s="209">
        <f>IF(Z34&gt;=เงื่อนไข!$D$4,AA34*Y34,0)</f>
        <v>0</v>
      </c>
      <c r="AC34" s="210">
        <f t="shared" si="8"/>
        <v>0</v>
      </c>
      <c r="AD34" s="207">
        <f>วันทำงาน!AR34</f>
        <v>0</v>
      </c>
      <c r="AE34" s="208">
        <f>IF(AE$3&lt;&gt;"",$Z34,IF((AND($W34&gt;=100%,AD34&gt;=เงื่อนไข!$C$4*เงื่อนไข!$D$4)),100%,IF(AD34&lt;&gt;0,AD34/$V34,0)))</f>
        <v>0</v>
      </c>
      <c r="AF34" s="208">
        <f>IF($W34&gt;=80%,เงื่อนไข!$L$4,IF($W34&gt;=51%,เงื่อนไข!$K$4,IF($W34=50%,เงื่อนไข!$J$4,IF($W34&lt;50%,เงื่อนไข!$I$4))))</f>
        <v>0</v>
      </c>
      <c r="AG34" s="209">
        <f>IF(AE34&gt;=เงื่อนไข!$D$4,AF34*AD34,0)</f>
        <v>0</v>
      </c>
      <c r="AH34" s="210">
        <f t="shared" si="9"/>
        <v>0</v>
      </c>
      <c r="AI34" s="207">
        <f>วันทำงาน!AS34</f>
        <v>0</v>
      </c>
      <c r="AJ34" s="208">
        <f>IF(AJ$3&lt;&gt;"",$Z34,IF((AND($W34&gt;=100%,AI34&gt;=เงื่อนไข!$C$4*เงื่อนไข!$D$4)),100%,IF(AI34&lt;&gt;0,AI34/$V34,0)))</f>
        <v>0</v>
      </c>
      <c r="AK34" s="208">
        <f>IF($W34&gt;=80%,เงื่อนไข!$P$4,IF($W34&gt;=51%,เงื่อนไข!$O$4,IF($W34=50%,เงื่อนไข!$N$4,IF($W34&lt;50%,เงื่อนไข!$M$4))))</f>
        <v>0</v>
      </c>
      <c r="AL34" s="209">
        <f>IF(AJ34&gt;=เงื่อนไข!$D$4,AK34*AI34,0)</f>
        <v>0</v>
      </c>
      <c r="AM34" s="210">
        <f t="shared" si="10"/>
        <v>0</v>
      </c>
      <c r="AN34" s="207">
        <f>วันทำงาน!AT34</f>
        <v>0</v>
      </c>
      <c r="AO34" s="208">
        <f>IF(AO$3&lt;&gt;"",$Z34,IF((AND($W34&gt;=100%,AN34&gt;=เงื่อนไข!$C$4*เงื่อนไข!$D$4)),100%,IF(AN34&lt;&gt;0,AN34/$V34,0)))</f>
        <v>0</v>
      </c>
      <c r="AP34" s="208">
        <f>IF($W34&gt;=80%,เงื่อนไข!$T$4,IF($W34&gt;=51%,เงื่อนไข!$S$4,IF($W34=50%,เงื่อนไข!$R$4,IF($W34&lt;50%,เงื่อนไข!$Q$4))))</f>
        <v>0</v>
      </c>
      <c r="AQ34" s="209">
        <f>IF(AO34&gt;=เงื่อนไข!$D$4,AP34*AN34,0)</f>
        <v>0</v>
      </c>
      <c r="AR34" s="210">
        <f t="shared" si="11"/>
        <v>0</v>
      </c>
      <c r="AS34" s="207">
        <f>วันทำงาน!AU34</f>
        <v>0</v>
      </c>
      <c r="AT34" s="208">
        <f>IF(AT$3&lt;&gt;"",$Z34,IF((AND($W34&gt;=100%,AS34&gt;=เงื่อนไข!$C$4*เงื่อนไข!$D$4)),100%,IF(AS34&lt;&gt;0,AS34/$V34,0)))</f>
        <v>0</v>
      </c>
      <c r="AU34" s="208">
        <f>IF($W34&gt;=80%,เงื่อนไข!$X$4,IF($W34&gt;=51%,เงื่อนไข!$W$4,IF($W34=50%,เงื่อนไข!$V$4,IF($W34&lt;50%,เงื่อนไข!$U$4))))</f>
        <v>0</v>
      </c>
      <c r="AV34" s="209">
        <f>IF(AT34&gt;=เงื่อนไข!$D$4,AU34*AS34,0)</f>
        <v>0</v>
      </c>
      <c r="AW34" s="210">
        <f t="shared" si="12"/>
        <v>0</v>
      </c>
      <c r="AX34" s="207">
        <f>วันทำงาน!AV34</f>
        <v>0</v>
      </c>
      <c r="AY34" s="208">
        <f>IF(AY$3&lt;&gt;"",$Z34,IF((AND($W34&gt;=100%,AX34&gt;=เงื่อนไข!$C$4*เงื่อนไข!$D$4)),100%,IF(AX34&lt;&gt;0,AX34/$V34,0)))</f>
        <v>0</v>
      </c>
      <c r="AZ34" s="208">
        <f>IF($W34&gt;=80%,เงื่อนไข!$AB$4,IF($W34&gt;=51%,เงื่อนไข!$AA$4,IF($W34=50%,เงื่อนไข!$Z$4,IF($W34&lt;50%,เงื่อนไข!$Y$4))))</f>
        <v>0</v>
      </c>
      <c r="BA34" s="209">
        <f>IF(AY34&gt;=เงื่อนไข!$D$4,AZ34*AX34,0)</f>
        <v>0</v>
      </c>
      <c r="BB34" s="210">
        <f t="shared" si="13"/>
        <v>0</v>
      </c>
      <c r="BC34" s="207">
        <f>วันทำงาน!AW34</f>
        <v>0</v>
      </c>
      <c r="BD34" s="208">
        <f>IF(BD$3&lt;&gt;"",$Z34,IF((AND($W34&gt;=100%,BC34&gt;=เงื่อนไข!$C$4*เงื่อนไข!$D$4)),100%,IF(BC34&lt;&gt;0,BC34/$V34,0)))</f>
        <v>0</v>
      </c>
      <c r="BE34" s="208">
        <f>IF($W34&gt;=80%,เงื่อนไข!$AF$4,IF($W34&gt;=51%,เงื่อนไข!$AE$4,IF($W34=50%,เงื่อนไข!$AD$4,IF($W34&lt;50%,เงื่อนไข!$AC$4))))</f>
        <v>0</v>
      </c>
      <c r="BF34" s="209">
        <f>IF(BD34&gt;=เงื่อนไข!$D$4,BE34*BC34,0)</f>
        <v>0</v>
      </c>
      <c r="BG34" s="210">
        <f t="shared" si="14"/>
        <v>0</v>
      </c>
      <c r="BH34" s="207">
        <f>วันทำงาน!AX34</f>
        <v>0</v>
      </c>
      <c r="BI34" s="208">
        <f>IF(BI$3&lt;&gt;"",$Z34,IF((AND($W34&gt;=100%,BH34&gt;=เงื่อนไข!$C$4*เงื่อนไข!$D$4)),100%,IF(BH34&lt;&gt;0,BH34/$V34,0)))</f>
        <v>0</v>
      </c>
      <c r="BJ34" s="208">
        <f>IF($W34&gt;=80%,เงื่อนไข!$AJ$4,IF($W34&gt;=51%,เงื่อนไข!$AI$4,IF($W34=50%,เงื่อนไข!$AH$4,IF($W34&lt;50%,เงื่อนไข!$AG$4))))</f>
        <v>0</v>
      </c>
      <c r="BK34" s="209">
        <f>IF(BI34&gt;=เงื่อนไข!$D$4,BJ34*BH34,0)</f>
        <v>0</v>
      </c>
      <c r="BL34" s="210">
        <f t="shared" si="15"/>
        <v>0</v>
      </c>
    </row>
    <row r="35" spans="1:64" s="7" customFormat="1" x14ac:dyDescent="0.2">
      <c r="A35" s="204" t="str">
        <f>IF(วันทำงาน!A35&lt;&gt;"",วันทำงาน!A35,"")</f>
        <v/>
      </c>
      <c r="B35" s="204" t="str">
        <f>IF(วันทำงาน!B35&lt;&gt;"",วันทำงาน!B35,"")</f>
        <v/>
      </c>
      <c r="C35" s="204"/>
      <c r="D35" s="204" t="str">
        <f>IF(วันทำงาน!C35&lt;&gt;"",วันทำงาน!C35,"")</f>
        <v/>
      </c>
      <c r="E35" s="205" t="str">
        <f>IF(วันทำงาน!D35&lt;&gt;"",วันทำงาน!D35,"")</f>
        <v/>
      </c>
      <c r="F35" s="105" t="str">
        <f>IF(วันทำงาน!E35&lt;&gt;"",วันทำงาน!E35,"")</f>
        <v/>
      </c>
      <c r="G35" s="204" t="str">
        <f>IF(วันทำงาน!F35&lt;&gt;"",วันทำงาน!F35,"")</f>
        <v/>
      </c>
      <c r="H35" s="238" t="str">
        <f>IF(F35="Salesman",วันทำงาน!G35,"")</f>
        <v/>
      </c>
      <c r="I35" s="243">
        <f t="shared" si="2"/>
        <v>0</v>
      </c>
      <c r="J35" s="238" t="str">
        <f>IF(F35="Salesman",วันทำงาน!H35,"")</f>
        <v/>
      </c>
      <c r="K35" s="243"/>
      <c r="L35" s="204" t="str">
        <f>IF(วันทำงาน!J35&lt;&gt;"",วันทำงาน!J35,"")</f>
        <v/>
      </c>
      <c r="M35" s="204" t="str">
        <f>IF(วันทำงาน!K35&lt;&gt;"",วันทำงาน!K35,"")</f>
        <v/>
      </c>
      <c r="N35" s="206">
        <f t="shared" si="3"/>
        <v>0</v>
      </c>
      <c r="O35" s="206">
        <f t="shared" si="4"/>
        <v>0</v>
      </c>
      <c r="P35" s="206" t="e">
        <f>IF((AND(F35="Salesman",H35&lt;&gt;"")),N35*M35/L35,VLOOKUP(B35,H$15:O$63,6,0)*M35*(100%-เงื่อนไข!$B$4))</f>
        <v>#VALUE!</v>
      </c>
      <c r="Q35" s="206">
        <f>IF(H35&lt;&gt;"",N35*เงื่อนไข!$B$4,N35)</f>
        <v>0</v>
      </c>
      <c r="R35" s="206">
        <f>SUMIF(วันทำงาน!$F$67:$F$157,B35,วันทำงาน!$K$67:$K$157)</f>
        <v>0</v>
      </c>
      <c r="S35" s="218">
        <f t="shared" si="5"/>
        <v>0</v>
      </c>
      <c r="T35" s="218">
        <f t="shared" si="6"/>
        <v>0</v>
      </c>
      <c r="U35" s="140">
        <f>_xlfn.IFNA(VLOOKUP($F35,เงื่อนไข!$A$4:$AJ$7,3,0),0)</f>
        <v>0</v>
      </c>
      <c r="V35" s="140">
        <f>IF(วันทำงาน!I35&lt;&gt;"",วันทำงาน!I35,0)</f>
        <v>0</v>
      </c>
      <c r="W35" s="139">
        <f t="shared" si="7"/>
        <v>0</v>
      </c>
      <c r="X35" s="220" t="str">
        <f>IF((AND(W35&gt;=80%,Z35&gt;=เงื่อนไข!$D$4)),"P","")</f>
        <v/>
      </c>
      <c r="Y35" s="207">
        <f>วันทำงาน!AQ35</f>
        <v>0</v>
      </c>
      <c r="Z35" s="208">
        <f>IF((AND($W35&gt;=100%,Y35&gt;=เงื่อนไข!$C$4*เงื่อนไข!$D$4)),100%,IF(Y35&lt;&gt;0,Y35/V35,0))</f>
        <v>0</v>
      </c>
      <c r="AA35" s="208">
        <f>IF(W35&gt;=80%,เงื่อนไข!$H$4,IF($W35&gt;=51%,เงื่อนไข!$G$4,IF($W35=50%,เงื่อนไข!$F$4,IF($W35&lt;50%,เงื่อนไข!$E$4))))</f>
        <v>0</v>
      </c>
      <c r="AB35" s="209">
        <f>IF(Z35&gt;=เงื่อนไข!$D$4,AA35*Y35,0)</f>
        <v>0</v>
      </c>
      <c r="AC35" s="210">
        <f t="shared" si="8"/>
        <v>0</v>
      </c>
      <c r="AD35" s="207">
        <f>วันทำงาน!AR35</f>
        <v>0</v>
      </c>
      <c r="AE35" s="208">
        <f>IF(AE$3&lt;&gt;"",$Z35,IF((AND($W35&gt;=100%,AD35&gt;=เงื่อนไข!$C$4*เงื่อนไข!$D$4)),100%,IF(AD35&lt;&gt;0,AD35/$V35,0)))</f>
        <v>0</v>
      </c>
      <c r="AF35" s="208">
        <f>IF($W35&gt;=80%,เงื่อนไข!$L$4,IF($W35&gt;=51%,เงื่อนไข!$K$4,IF($W35=50%,เงื่อนไข!$J$4,IF($W35&lt;50%,เงื่อนไข!$I$4))))</f>
        <v>0</v>
      </c>
      <c r="AG35" s="209">
        <f>IF(AE35&gt;=เงื่อนไข!$D$4,AF35*AD35,0)</f>
        <v>0</v>
      </c>
      <c r="AH35" s="210">
        <f t="shared" si="9"/>
        <v>0</v>
      </c>
      <c r="AI35" s="207">
        <f>วันทำงาน!AS35</f>
        <v>0</v>
      </c>
      <c r="AJ35" s="208">
        <f>IF(AJ$3&lt;&gt;"",$Z35,IF((AND($W35&gt;=100%,AI35&gt;=เงื่อนไข!$C$4*เงื่อนไข!$D$4)),100%,IF(AI35&lt;&gt;0,AI35/$V35,0)))</f>
        <v>0</v>
      </c>
      <c r="AK35" s="208">
        <f>IF($W35&gt;=80%,เงื่อนไข!$P$4,IF($W35&gt;=51%,เงื่อนไข!$O$4,IF($W35=50%,เงื่อนไข!$N$4,IF($W35&lt;50%,เงื่อนไข!$M$4))))</f>
        <v>0</v>
      </c>
      <c r="AL35" s="209">
        <f>IF(AJ35&gt;=เงื่อนไข!$D$4,AK35*AI35,0)</f>
        <v>0</v>
      </c>
      <c r="AM35" s="210">
        <f t="shared" si="10"/>
        <v>0</v>
      </c>
      <c r="AN35" s="207">
        <f>วันทำงาน!AT35</f>
        <v>0</v>
      </c>
      <c r="AO35" s="208">
        <f>IF(AO$3&lt;&gt;"",$Z35,IF((AND($W35&gt;=100%,AN35&gt;=เงื่อนไข!$C$4*เงื่อนไข!$D$4)),100%,IF(AN35&lt;&gt;0,AN35/$V35,0)))</f>
        <v>0</v>
      </c>
      <c r="AP35" s="208">
        <f>IF($W35&gt;=80%,เงื่อนไข!$T$4,IF($W35&gt;=51%,เงื่อนไข!$S$4,IF($W35=50%,เงื่อนไข!$R$4,IF($W35&lt;50%,เงื่อนไข!$Q$4))))</f>
        <v>0</v>
      </c>
      <c r="AQ35" s="209">
        <f>IF(AO35&gt;=เงื่อนไข!$D$4,AP35*AN35,0)</f>
        <v>0</v>
      </c>
      <c r="AR35" s="210">
        <f t="shared" si="11"/>
        <v>0</v>
      </c>
      <c r="AS35" s="207">
        <f>วันทำงาน!AU35</f>
        <v>0</v>
      </c>
      <c r="AT35" s="208">
        <f>IF(AT$3&lt;&gt;"",$Z35,IF((AND($W35&gt;=100%,AS35&gt;=เงื่อนไข!$C$4*เงื่อนไข!$D$4)),100%,IF(AS35&lt;&gt;0,AS35/$V35,0)))</f>
        <v>0</v>
      </c>
      <c r="AU35" s="208">
        <f>IF($W35&gt;=80%,เงื่อนไข!$X$4,IF($W35&gt;=51%,เงื่อนไข!$W$4,IF($W35=50%,เงื่อนไข!$V$4,IF($W35&lt;50%,เงื่อนไข!$U$4))))</f>
        <v>0</v>
      </c>
      <c r="AV35" s="209">
        <f>IF(AT35&gt;=เงื่อนไข!$D$4,AU35*AS35,0)</f>
        <v>0</v>
      </c>
      <c r="AW35" s="210">
        <f t="shared" si="12"/>
        <v>0</v>
      </c>
      <c r="AX35" s="207">
        <f>วันทำงาน!AV35</f>
        <v>0</v>
      </c>
      <c r="AY35" s="208">
        <f>IF(AY$3&lt;&gt;"",$Z35,IF((AND($W35&gt;=100%,AX35&gt;=เงื่อนไข!$C$4*เงื่อนไข!$D$4)),100%,IF(AX35&lt;&gt;0,AX35/$V35,0)))</f>
        <v>0</v>
      </c>
      <c r="AZ35" s="208">
        <f>IF($W35&gt;=80%,เงื่อนไข!$AB$4,IF($W35&gt;=51%,เงื่อนไข!$AA$4,IF($W35=50%,เงื่อนไข!$Z$4,IF($W35&lt;50%,เงื่อนไข!$Y$4))))</f>
        <v>0</v>
      </c>
      <c r="BA35" s="209">
        <f>IF(AY35&gt;=เงื่อนไข!$D$4,AZ35*AX35,0)</f>
        <v>0</v>
      </c>
      <c r="BB35" s="210">
        <f t="shared" si="13"/>
        <v>0</v>
      </c>
      <c r="BC35" s="207">
        <f>วันทำงาน!AW35</f>
        <v>0</v>
      </c>
      <c r="BD35" s="208">
        <f>IF(BD$3&lt;&gt;"",$Z35,IF((AND($W35&gt;=100%,BC35&gt;=เงื่อนไข!$C$4*เงื่อนไข!$D$4)),100%,IF(BC35&lt;&gt;0,BC35/$V35,0)))</f>
        <v>0</v>
      </c>
      <c r="BE35" s="208">
        <f>IF($W35&gt;=80%,เงื่อนไข!$AF$4,IF($W35&gt;=51%,เงื่อนไข!$AE$4,IF($W35=50%,เงื่อนไข!$AD$4,IF($W35&lt;50%,เงื่อนไข!$AC$4))))</f>
        <v>0</v>
      </c>
      <c r="BF35" s="209">
        <f>IF(BD35&gt;=เงื่อนไข!$D$4,BE35*BC35,0)</f>
        <v>0</v>
      </c>
      <c r="BG35" s="210">
        <f t="shared" si="14"/>
        <v>0</v>
      </c>
      <c r="BH35" s="207">
        <f>วันทำงาน!AX35</f>
        <v>0</v>
      </c>
      <c r="BI35" s="208">
        <f>IF(BI$3&lt;&gt;"",$Z35,IF((AND($W35&gt;=100%,BH35&gt;=เงื่อนไข!$C$4*เงื่อนไข!$D$4)),100%,IF(BH35&lt;&gt;0,BH35/$V35,0)))</f>
        <v>0</v>
      </c>
      <c r="BJ35" s="208">
        <f>IF($W35&gt;=80%,เงื่อนไข!$AJ$4,IF($W35&gt;=51%,เงื่อนไข!$AI$4,IF($W35=50%,เงื่อนไข!$AH$4,IF($W35&lt;50%,เงื่อนไข!$AG$4))))</f>
        <v>0</v>
      </c>
      <c r="BK35" s="209">
        <f>IF(BI35&gt;=เงื่อนไข!$D$4,BJ35*BH35,0)</f>
        <v>0</v>
      </c>
      <c r="BL35" s="210">
        <f t="shared" si="15"/>
        <v>0</v>
      </c>
    </row>
    <row r="36" spans="1:64" s="7" customFormat="1" x14ac:dyDescent="0.2">
      <c r="A36" s="204" t="str">
        <f>IF(วันทำงาน!A36&lt;&gt;"",วันทำงาน!A36,"")</f>
        <v/>
      </c>
      <c r="B36" s="204" t="str">
        <f>IF(วันทำงาน!B36&lt;&gt;"",วันทำงาน!B36,"")</f>
        <v/>
      </c>
      <c r="C36" s="204"/>
      <c r="D36" s="204" t="str">
        <f>IF(วันทำงาน!C36&lt;&gt;"",วันทำงาน!C36,"")</f>
        <v/>
      </c>
      <c r="E36" s="205" t="str">
        <f>IF(วันทำงาน!D36&lt;&gt;"",วันทำงาน!D36,"")</f>
        <v/>
      </c>
      <c r="F36" s="105" t="str">
        <f>IF(วันทำงาน!E36&lt;&gt;"",วันทำงาน!E36,"")</f>
        <v/>
      </c>
      <c r="G36" s="204" t="str">
        <f>IF(วันทำงาน!F36&lt;&gt;"",วันทำงาน!F36,"")</f>
        <v/>
      </c>
      <c r="H36" s="238" t="str">
        <f>IF(F36="Salesman",วันทำงาน!G36,"")</f>
        <v/>
      </c>
      <c r="I36" s="243">
        <f t="shared" si="2"/>
        <v>0</v>
      </c>
      <c r="J36" s="238" t="str">
        <f>IF(F36="Salesman",วันทำงาน!H36,"")</f>
        <v/>
      </c>
      <c r="K36" s="243"/>
      <c r="L36" s="204" t="str">
        <f>IF(วันทำงาน!J36&lt;&gt;"",วันทำงาน!J36,"")</f>
        <v/>
      </c>
      <c r="M36" s="204" t="str">
        <f>IF(วันทำงาน!K36&lt;&gt;"",วันทำงาน!K36,"")</f>
        <v/>
      </c>
      <c r="N36" s="206">
        <f t="shared" si="3"/>
        <v>0</v>
      </c>
      <c r="O36" s="206">
        <f t="shared" si="4"/>
        <v>0</v>
      </c>
      <c r="P36" s="206" t="e">
        <f>IF((AND(F36="Salesman",H36&lt;&gt;"")),N36*M36/L36,VLOOKUP(B36,H$15:O$63,6,0)*M36*(100%-เงื่อนไข!$B$4))</f>
        <v>#VALUE!</v>
      </c>
      <c r="Q36" s="206">
        <f>IF(H36&lt;&gt;"",N36*เงื่อนไข!$B$4,N36)</f>
        <v>0</v>
      </c>
      <c r="R36" s="206">
        <f>SUMIF(วันทำงาน!$F$67:$F$157,B36,วันทำงาน!$K$67:$K$157)</f>
        <v>0</v>
      </c>
      <c r="S36" s="218">
        <f t="shared" si="5"/>
        <v>0</v>
      </c>
      <c r="T36" s="218">
        <f t="shared" si="6"/>
        <v>0</v>
      </c>
      <c r="U36" s="140">
        <f>_xlfn.IFNA(VLOOKUP($F36,เงื่อนไข!$A$4:$AJ$7,3,0),0)</f>
        <v>0</v>
      </c>
      <c r="V36" s="140">
        <f>IF(วันทำงาน!I36&lt;&gt;"",วันทำงาน!I36,0)</f>
        <v>0</v>
      </c>
      <c r="W36" s="139">
        <f t="shared" si="7"/>
        <v>0</v>
      </c>
      <c r="X36" s="220" t="str">
        <f>IF((AND(W36&gt;=80%,Z36&gt;=เงื่อนไข!$D$4)),"P","")</f>
        <v/>
      </c>
      <c r="Y36" s="207">
        <f>วันทำงาน!AQ36</f>
        <v>0</v>
      </c>
      <c r="Z36" s="208">
        <f>IF((AND($W36&gt;=100%,Y36&gt;=เงื่อนไข!$C$4*เงื่อนไข!$D$4)),100%,IF(Y36&lt;&gt;0,Y36/V36,0))</f>
        <v>0</v>
      </c>
      <c r="AA36" s="208">
        <f>IF(W36&gt;=80%,เงื่อนไข!$H$4,IF($W36&gt;=51%,เงื่อนไข!$G$4,IF($W36=50%,เงื่อนไข!$F$4,IF($W36&lt;50%,เงื่อนไข!$E$4))))</f>
        <v>0</v>
      </c>
      <c r="AB36" s="209">
        <f>IF(Z36&gt;=เงื่อนไข!$D$4,AA36*Y36,0)</f>
        <v>0</v>
      </c>
      <c r="AC36" s="210">
        <f t="shared" si="8"/>
        <v>0</v>
      </c>
      <c r="AD36" s="207">
        <f>วันทำงาน!AR36</f>
        <v>0</v>
      </c>
      <c r="AE36" s="208">
        <f>IF(AE$3&lt;&gt;"",$Z36,IF((AND($W36&gt;=100%,AD36&gt;=เงื่อนไข!$C$4*เงื่อนไข!$D$4)),100%,IF(AD36&lt;&gt;0,AD36/$V36,0)))</f>
        <v>0</v>
      </c>
      <c r="AF36" s="208">
        <f>IF($W36&gt;=80%,เงื่อนไข!$L$4,IF($W36&gt;=51%,เงื่อนไข!$K$4,IF($W36=50%,เงื่อนไข!$J$4,IF($W36&lt;50%,เงื่อนไข!$I$4))))</f>
        <v>0</v>
      </c>
      <c r="AG36" s="209">
        <f>IF(AE36&gt;=เงื่อนไข!$D$4,AF36*AD36,0)</f>
        <v>0</v>
      </c>
      <c r="AH36" s="210">
        <f t="shared" si="9"/>
        <v>0</v>
      </c>
      <c r="AI36" s="207">
        <f>วันทำงาน!AS36</f>
        <v>0</v>
      </c>
      <c r="AJ36" s="208">
        <f>IF(AJ$3&lt;&gt;"",$Z36,IF((AND($W36&gt;=100%,AI36&gt;=เงื่อนไข!$C$4*เงื่อนไข!$D$4)),100%,IF(AI36&lt;&gt;0,AI36/$V36,0)))</f>
        <v>0</v>
      </c>
      <c r="AK36" s="208">
        <f>IF($W36&gt;=80%,เงื่อนไข!$P$4,IF($W36&gt;=51%,เงื่อนไข!$O$4,IF($W36=50%,เงื่อนไข!$N$4,IF($W36&lt;50%,เงื่อนไข!$M$4))))</f>
        <v>0</v>
      </c>
      <c r="AL36" s="209">
        <f>IF(AJ36&gt;=เงื่อนไข!$D$4,AK36*AI36,0)</f>
        <v>0</v>
      </c>
      <c r="AM36" s="210">
        <f t="shared" si="10"/>
        <v>0</v>
      </c>
      <c r="AN36" s="207">
        <f>วันทำงาน!AT36</f>
        <v>0</v>
      </c>
      <c r="AO36" s="208">
        <f>IF(AO$3&lt;&gt;"",$Z36,IF((AND($W36&gt;=100%,AN36&gt;=เงื่อนไข!$C$4*เงื่อนไข!$D$4)),100%,IF(AN36&lt;&gt;0,AN36/$V36,0)))</f>
        <v>0</v>
      </c>
      <c r="AP36" s="208">
        <f>IF($W36&gt;=80%,เงื่อนไข!$T$4,IF($W36&gt;=51%,เงื่อนไข!$S$4,IF($W36=50%,เงื่อนไข!$R$4,IF($W36&lt;50%,เงื่อนไข!$Q$4))))</f>
        <v>0</v>
      </c>
      <c r="AQ36" s="209">
        <f>IF(AO36&gt;=เงื่อนไข!$D$4,AP36*AN36,0)</f>
        <v>0</v>
      </c>
      <c r="AR36" s="210">
        <f t="shared" si="11"/>
        <v>0</v>
      </c>
      <c r="AS36" s="207">
        <f>วันทำงาน!AU36</f>
        <v>0</v>
      </c>
      <c r="AT36" s="208">
        <f>IF(AT$3&lt;&gt;"",$Z36,IF((AND($W36&gt;=100%,AS36&gt;=เงื่อนไข!$C$4*เงื่อนไข!$D$4)),100%,IF(AS36&lt;&gt;0,AS36/$V36,0)))</f>
        <v>0</v>
      </c>
      <c r="AU36" s="208">
        <f>IF($W36&gt;=80%,เงื่อนไข!$X$4,IF($W36&gt;=51%,เงื่อนไข!$W$4,IF($W36=50%,เงื่อนไข!$V$4,IF($W36&lt;50%,เงื่อนไข!$U$4))))</f>
        <v>0</v>
      </c>
      <c r="AV36" s="209">
        <f>IF(AT36&gt;=เงื่อนไข!$D$4,AU36*AS36,0)</f>
        <v>0</v>
      </c>
      <c r="AW36" s="210">
        <f t="shared" si="12"/>
        <v>0</v>
      </c>
      <c r="AX36" s="207">
        <f>วันทำงาน!AV36</f>
        <v>0</v>
      </c>
      <c r="AY36" s="208">
        <f>IF(AY$3&lt;&gt;"",$Z36,IF((AND($W36&gt;=100%,AX36&gt;=เงื่อนไข!$C$4*เงื่อนไข!$D$4)),100%,IF(AX36&lt;&gt;0,AX36/$V36,0)))</f>
        <v>0</v>
      </c>
      <c r="AZ36" s="208">
        <f>IF($W36&gt;=80%,เงื่อนไข!$AB$4,IF($W36&gt;=51%,เงื่อนไข!$AA$4,IF($W36=50%,เงื่อนไข!$Z$4,IF($W36&lt;50%,เงื่อนไข!$Y$4))))</f>
        <v>0</v>
      </c>
      <c r="BA36" s="209">
        <f>IF(AY36&gt;=เงื่อนไข!$D$4,AZ36*AX36,0)</f>
        <v>0</v>
      </c>
      <c r="BB36" s="210">
        <f t="shared" si="13"/>
        <v>0</v>
      </c>
      <c r="BC36" s="207">
        <f>วันทำงาน!AW36</f>
        <v>0</v>
      </c>
      <c r="BD36" s="208">
        <f>IF(BD$3&lt;&gt;"",$Z36,IF((AND($W36&gt;=100%,BC36&gt;=เงื่อนไข!$C$4*เงื่อนไข!$D$4)),100%,IF(BC36&lt;&gt;0,BC36/$V36,0)))</f>
        <v>0</v>
      </c>
      <c r="BE36" s="208">
        <f>IF($W36&gt;=80%,เงื่อนไข!$AF$4,IF($W36&gt;=51%,เงื่อนไข!$AE$4,IF($W36=50%,เงื่อนไข!$AD$4,IF($W36&lt;50%,เงื่อนไข!$AC$4))))</f>
        <v>0</v>
      </c>
      <c r="BF36" s="209">
        <f>IF(BD36&gt;=เงื่อนไข!$D$4,BE36*BC36,0)</f>
        <v>0</v>
      </c>
      <c r="BG36" s="210">
        <f t="shared" si="14"/>
        <v>0</v>
      </c>
      <c r="BH36" s="207">
        <f>วันทำงาน!AX36</f>
        <v>0</v>
      </c>
      <c r="BI36" s="208">
        <f>IF(BI$3&lt;&gt;"",$Z36,IF((AND($W36&gt;=100%,BH36&gt;=เงื่อนไข!$C$4*เงื่อนไข!$D$4)),100%,IF(BH36&lt;&gt;0,BH36/$V36,0)))</f>
        <v>0</v>
      </c>
      <c r="BJ36" s="208">
        <f>IF($W36&gt;=80%,เงื่อนไข!$AJ$4,IF($W36&gt;=51%,เงื่อนไข!$AI$4,IF($W36=50%,เงื่อนไข!$AH$4,IF($W36&lt;50%,เงื่อนไข!$AG$4))))</f>
        <v>0</v>
      </c>
      <c r="BK36" s="209">
        <f>IF(BI36&gt;=เงื่อนไข!$D$4,BJ36*BH36,0)</f>
        <v>0</v>
      </c>
      <c r="BL36" s="210">
        <f t="shared" si="15"/>
        <v>0</v>
      </c>
    </row>
    <row r="37" spans="1:64" s="7" customFormat="1" x14ac:dyDescent="0.2">
      <c r="A37" s="204" t="str">
        <f>IF(วันทำงาน!A37&lt;&gt;"",วันทำงาน!A37,"")</f>
        <v/>
      </c>
      <c r="B37" s="204" t="str">
        <f>IF(วันทำงาน!B37&lt;&gt;"",วันทำงาน!B37,"")</f>
        <v/>
      </c>
      <c r="C37" s="204"/>
      <c r="D37" s="204" t="str">
        <f>IF(วันทำงาน!C37&lt;&gt;"",วันทำงาน!C37,"")</f>
        <v/>
      </c>
      <c r="E37" s="205" t="str">
        <f>IF(วันทำงาน!D37&lt;&gt;"",วันทำงาน!D37,"")</f>
        <v/>
      </c>
      <c r="F37" s="105" t="str">
        <f>IF(วันทำงาน!E37&lt;&gt;"",วันทำงาน!E37,"")</f>
        <v/>
      </c>
      <c r="G37" s="204" t="str">
        <f>IF(วันทำงาน!F37&lt;&gt;"",วันทำงาน!F37,"")</f>
        <v/>
      </c>
      <c r="H37" s="238" t="str">
        <f>IF(F37="Salesman",วันทำงาน!G37,"")</f>
        <v/>
      </c>
      <c r="I37" s="243">
        <f t="shared" si="2"/>
        <v>0</v>
      </c>
      <c r="J37" s="238" t="str">
        <f>IF(F37="Salesman",วันทำงาน!H37,"")</f>
        <v/>
      </c>
      <c r="K37" s="243"/>
      <c r="L37" s="204" t="str">
        <f>IF(วันทำงาน!J37&lt;&gt;"",วันทำงาน!J37,"")</f>
        <v/>
      </c>
      <c r="M37" s="204" t="str">
        <f>IF(วันทำงาน!K37&lt;&gt;"",วันทำงาน!K37,"")</f>
        <v/>
      </c>
      <c r="N37" s="206">
        <f t="shared" si="3"/>
        <v>0</v>
      </c>
      <c r="O37" s="206">
        <f t="shared" si="4"/>
        <v>0</v>
      </c>
      <c r="P37" s="206" t="e">
        <f>IF((AND(F37="Salesman",H37&lt;&gt;"")),N37*M37/L37,VLOOKUP(B37,H$15:O$63,6,0)*M37*(100%-เงื่อนไข!$B$4))</f>
        <v>#VALUE!</v>
      </c>
      <c r="Q37" s="206">
        <f>IF(H37&lt;&gt;"",N37*เงื่อนไข!$B$4,N37)</f>
        <v>0</v>
      </c>
      <c r="R37" s="206">
        <f>SUMIF(วันทำงาน!$F$67:$F$157,B37,วันทำงาน!$K$67:$K$157)</f>
        <v>0</v>
      </c>
      <c r="S37" s="218">
        <f t="shared" si="5"/>
        <v>0</v>
      </c>
      <c r="T37" s="218">
        <f t="shared" si="6"/>
        <v>0</v>
      </c>
      <c r="U37" s="140">
        <f>_xlfn.IFNA(VLOOKUP($F37,เงื่อนไข!$A$4:$AJ$7,3,0),0)</f>
        <v>0</v>
      </c>
      <c r="V37" s="140">
        <f>IF(วันทำงาน!I37&lt;&gt;"",วันทำงาน!I37,0)</f>
        <v>0</v>
      </c>
      <c r="W37" s="139">
        <f t="shared" si="7"/>
        <v>0</v>
      </c>
      <c r="X37" s="220" t="str">
        <f>IF((AND(W37&gt;=80%,Z37&gt;=เงื่อนไข!$D$4)),"P","")</f>
        <v/>
      </c>
      <c r="Y37" s="207">
        <f>วันทำงาน!AQ37</f>
        <v>0</v>
      </c>
      <c r="Z37" s="208">
        <f>IF((AND($W37&gt;=100%,Y37&gt;=เงื่อนไข!$C$4*เงื่อนไข!$D$4)),100%,IF(Y37&lt;&gt;0,Y37/V37,0))</f>
        <v>0</v>
      </c>
      <c r="AA37" s="208">
        <f>IF(W37&gt;=80%,เงื่อนไข!$H$4,IF($W37&gt;=51%,เงื่อนไข!$G$4,IF($W37=50%,เงื่อนไข!$F$4,IF($W37&lt;50%,เงื่อนไข!$E$4))))</f>
        <v>0</v>
      </c>
      <c r="AB37" s="209">
        <f>IF(Z37&gt;=เงื่อนไข!$D$4,AA37*Y37,0)</f>
        <v>0</v>
      </c>
      <c r="AC37" s="210">
        <f t="shared" si="8"/>
        <v>0</v>
      </c>
      <c r="AD37" s="207">
        <f>วันทำงาน!AR37</f>
        <v>0</v>
      </c>
      <c r="AE37" s="208">
        <f>IF(AE$3&lt;&gt;"",$Z37,IF((AND($W37&gt;=100%,AD37&gt;=เงื่อนไข!$C$4*เงื่อนไข!$D$4)),100%,IF(AD37&lt;&gt;0,AD37/$V37,0)))</f>
        <v>0</v>
      </c>
      <c r="AF37" s="208">
        <f>IF($W37&gt;=80%,เงื่อนไข!$L$4,IF($W37&gt;=51%,เงื่อนไข!$K$4,IF($W37=50%,เงื่อนไข!$J$4,IF($W37&lt;50%,เงื่อนไข!$I$4))))</f>
        <v>0</v>
      </c>
      <c r="AG37" s="209">
        <f>IF(AE37&gt;=เงื่อนไข!$D$4,AF37*AD37,0)</f>
        <v>0</v>
      </c>
      <c r="AH37" s="210">
        <f t="shared" si="9"/>
        <v>0</v>
      </c>
      <c r="AI37" s="207">
        <f>วันทำงาน!AS37</f>
        <v>0</v>
      </c>
      <c r="AJ37" s="208">
        <f>IF(AJ$3&lt;&gt;"",$Z37,IF((AND($W37&gt;=100%,AI37&gt;=เงื่อนไข!$C$4*เงื่อนไข!$D$4)),100%,IF(AI37&lt;&gt;0,AI37/$V37,0)))</f>
        <v>0</v>
      </c>
      <c r="AK37" s="208">
        <f>IF($W37&gt;=80%,เงื่อนไข!$P$4,IF($W37&gt;=51%,เงื่อนไข!$O$4,IF($W37=50%,เงื่อนไข!$N$4,IF($W37&lt;50%,เงื่อนไข!$M$4))))</f>
        <v>0</v>
      </c>
      <c r="AL37" s="209">
        <f>IF(AJ37&gt;=เงื่อนไข!$D$4,AK37*AI37,0)</f>
        <v>0</v>
      </c>
      <c r="AM37" s="210">
        <f t="shared" si="10"/>
        <v>0</v>
      </c>
      <c r="AN37" s="207">
        <f>วันทำงาน!AT37</f>
        <v>0</v>
      </c>
      <c r="AO37" s="208">
        <f>IF(AO$3&lt;&gt;"",$Z37,IF((AND($W37&gt;=100%,AN37&gt;=เงื่อนไข!$C$4*เงื่อนไข!$D$4)),100%,IF(AN37&lt;&gt;0,AN37/$V37,0)))</f>
        <v>0</v>
      </c>
      <c r="AP37" s="208">
        <f>IF($W37&gt;=80%,เงื่อนไข!$T$4,IF($W37&gt;=51%,เงื่อนไข!$S$4,IF($W37=50%,เงื่อนไข!$R$4,IF($W37&lt;50%,เงื่อนไข!$Q$4))))</f>
        <v>0</v>
      </c>
      <c r="AQ37" s="209">
        <f>IF(AO37&gt;=เงื่อนไข!$D$4,AP37*AN37,0)</f>
        <v>0</v>
      </c>
      <c r="AR37" s="210">
        <f t="shared" si="11"/>
        <v>0</v>
      </c>
      <c r="AS37" s="207">
        <f>วันทำงาน!AU37</f>
        <v>0</v>
      </c>
      <c r="AT37" s="208">
        <f>IF(AT$3&lt;&gt;"",$Z37,IF((AND($W37&gt;=100%,AS37&gt;=เงื่อนไข!$C$4*เงื่อนไข!$D$4)),100%,IF(AS37&lt;&gt;0,AS37/$V37,0)))</f>
        <v>0</v>
      </c>
      <c r="AU37" s="208">
        <f>IF($W37&gt;=80%,เงื่อนไข!$X$4,IF($W37&gt;=51%,เงื่อนไข!$W$4,IF($W37=50%,เงื่อนไข!$V$4,IF($W37&lt;50%,เงื่อนไข!$U$4))))</f>
        <v>0</v>
      </c>
      <c r="AV37" s="209">
        <f>IF(AT37&gt;=เงื่อนไข!$D$4,AU37*AS37,0)</f>
        <v>0</v>
      </c>
      <c r="AW37" s="210">
        <f t="shared" si="12"/>
        <v>0</v>
      </c>
      <c r="AX37" s="207">
        <f>วันทำงาน!AV37</f>
        <v>0</v>
      </c>
      <c r="AY37" s="208">
        <f>IF(AY$3&lt;&gt;"",$Z37,IF((AND($W37&gt;=100%,AX37&gt;=เงื่อนไข!$C$4*เงื่อนไข!$D$4)),100%,IF(AX37&lt;&gt;0,AX37/$V37,0)))</f>
        <v>0</v>
      </c>
      <c r="AZ37" s="208">
        <f>IF($W37&gt;=80%,เงื่อนไข!$AB$4,IF($W37&gt;=51%,เงื่อนไข!$AA$4,IF($W37=50%,เงื่อนไข!$Z$4,IF($W37&lt;50%,เงื่อนไข!$Y$4))))</f>
        <v>0</v>
      </c>
      <c r="BA37" s="209">
        <f>IF(AY37&gt;=เงื่อนไข!$D$4,AZ37*AX37,0)</f>
        <v>0</v>
      </c>
      <c r="BB37" s="210">
        <f t="shared" si="13"/>
        <v>0</v>
      </c>
      <c r="BC37" s="207">
        <f>วันทำงาน!AW37</f>
        <v>0</v>
      </c>
      <c r="BD37" s="208">
        <f>IF(BD$3&lt;&gt;"",$Z37,IF((AND($W37&gt;=100%,BC37&gt;=เงื่อนไข!$C$4*เงื่อนไข!$D$4)),100%,IF(BC37&lt;&gt;0,BC37/$V37,0)))</f>
        <v>0</v>
      </c>
      <c r="BE37" s="208">
        <f>IF($W37&gt;=80%,เงื่อนไข!$AF$4,IF($W37&gt;=51%,เงื่อนไข!$AE$4,IF($W37=50%,เงื่อนไข!$AD$4,IF($W37&lt;50%,เงื่อนไข!$AC$4))))</f>
        <v>0</v>
      </c>
      <c r="BF37" s="209">
        <f>IF(BD37&gt;=เงื่อนไข!$D$4,BE37*BC37,0)</f>
        <v>0</v>
      </c>
      <c r="BG37" s="210">
        <f t="shared" si="14"/>
        <v>0</v>
      </c>
      <c r="BH37" s="207">
        <f>วันทำงาน!AX37</f>
        <v>0</v>
      </c>
      <c r="BI37" s="208">
        <f>IF(BI$3&lt;&gt;"",$Z37,IF((AND($W37&gt;=100%,BH37&gt;=เงื่อนไข!$C$4*เงื่อนไข!$D$4)),100%,IF(BH37&lt;&gt;0,BH37/$V37,0)))</f>
        <v>0</v>
      </c>
      <c r="BJ37" s="208">
        <f>IF($W37&gt;=80%,เงื่อนไข!$AJ$4,IF($W37&gt;=51%,เงื่อนไข!$AI$4,IF($W37=50%,เงื่อนไข!$AH$4,IF($W37&lt;50%,เงื่อนไข!$AG$4))))</f>
        <v>0</v>
      </c>
      <c r="BK37" s="209">
        <f>IF(BI37&gt;=เงื่อนไข!$D$4,BJ37*BH37,0)</f>
        <v>0</v>
      </c>
      <c r="BL37" s="210">
        <f t="shared" si="15"/>
        <v>0</v>
      </c>
    </row>
    <row r="38" spans="1:64" s="7" customFormat="1" x14ac:dyDescent="0.2">
      <c r="A38" s="204" t="str">
        <f>IF(วันทำงาน!A38&lt;&gt;"",วันทำงาน!A38,"")</f>
        <v/>
      </c>
      <c r="B38" s="204" t="str">
        <f>IF(วันทำงาน!B38&lt;&gt;"",วันทำงาน!B38,"")</f>
        <v/>
      </c>
      <c r="C38" s="204"/>
      <c r="D38" s="204" t="str">
        <f>IF(วันทำงาน!C38&lt;&gt;"",วันทำงาน!C38,"")</f>
        <v/>
      </c>
      <c r="E38" s="205" t="str">
        <f>IF(วันทำงาน!D38&lt;&gt;"",วันทำงาน!D38,"")</f>
        <v/>
      </c>
      <c r="F38" s="105" t="str">
        <f>IF(วันทำงาน!E38&lt;&gt;"",วันทำงาน!E38,"")</f>
        <v/>
      </c>
      <c r="G38" s="204" t="str">
        <f>IF(วันทำงาน!F38&lt;&gt;"",วันทำงาน!F38,"")</f>
        <v/>
      </c>
      <c r="H38" s="238" t="str">
        <f>IF(F38="Salesman",วันทำงาน!G38,"")</f>
        <v/>
      </c>
      <c r="I38" s="243">
        <f t="shared" si="2"/>
        <v>0</v>
      </c>
      <c r="J38" s="238" t="str">
        <f>IF(F38="Salesman",วันทำงาน!H38,"")</f>
        <v/>
      </c>
      <c r="K38" s="243"/>
      <c r="L38" s="204" t="str">
        <f>IF(วันทำงาน!J38&lt;&gt;"",วันทำงาน!J38,"")</f>
        <v/>
      </c>
      <c r="M38" s="204" t="str">
        <f>IF(วันทำงาน!K38&lt;&gt;"",วันทำงาน!K38,"")</f>
        <v/>
      </c>
      <c r="N38" s="206">
        <f t="shared" si="3"/>
        <v>0</v>
      </c>
      <c r="O38" s="206">
        <f t="shared" si="4"/>
        <v>0</v>
      </c>
      <c r="P38" s="206" t="e">
        <f>IF((AND(F38="Salesman",H38&lt;&gt;"")),N38*M38/L38,VLOOKUP(B38,H$15:O$63,6,0)*M38*(100%-เงื่อนไข!$B$4))</f>
        <v>#VALUE!</v>
      </c>
      <c r="Q38" s="206">
        <f>IF(H38&lt;&gt;"",N38*เงื่อนไข!$B$4,N38)</f>
        <v>0</v>
      </c>
      <c r="R38" s="206">
        <f>SUMIF(วันทำงาน!$F$67:$F$157,B38,วันทำงาน!$K$67:$K$157)</f>
        <v>0</v>
      </c>
      <c r="S38" s="218">
        <f t="shared" si="5"/>
        <v>0</v>
      </c>
      <c r="T38" s="218">
        <f t="shared" si="6"/>
        <v>0</v>
      </c>
      <c r="U38" s="140">
        <f>_xlfn.IFNA(VLOOKUP($F38,เงื่อนไข!$A$4:$AJ$7,3,0),0)</f>
        <v>0</v>
      </c>
      <c r="V38" s="140">
        <f>IF(วันทำงาน!I38&lt;&gt;"",วันทำงาน!I38,0)</f>
        <v>0</v>
      </c>
      <c r="W38" s="139">
        <f t="shared" si="7"/>
        <v>0</v>
      </c>
      <c r="X38" s="220" t="str">
        <f>IF((AND(W38&gt;=80%,Z38&gt;=เงื่อนไข!$D$4)),"P","")</f>
        <v/>
      </c>
      <c r="Y38" s="207">
        <f>วันทำงาน!AQ38</f>
        <v>0</v>
      </c>
      <c r="Z38" s="208">
        <f>IF((AND($W38&gt;=100%,Y38&gt;=เงื่อนไข!$C$4*เงื่อนไข!$D$4)),100%,IF(Y38&lt;&gt;0,Y38/V38,0))</f>
        <v>0</v>
      </c>
      <c r="AA38" s="208">
        <f>IF(W38&gt;=80%,เงื่อนไข!$H$4,IF($W38&gt;=51%,เงื่อนไข!$G$4,IF($W38=50%,เงื่อนไข!$F$4,IF($W38&lt;50%,เงื่อนไข!$E$4))))</f>
        <v>0</v>
      </c>
      <c r="AB38" s="209">
        <f>IF(Z38&gt;=เงื่อนไข!$D$4,AA38*Y38,0)</f>
        <v>0</v>
      </c>
      <c r="AC38" s="210">
        <f t="shared" si="8"/>
        <v>0</v>
      </c>
      <c r="AD38" s="207">
        <f>วันทำงาน!AR38</f>
        <v>0</v>
      </c>
      <c r="AE38" s="208">
        <f>IF(AE$3&lt;&gt;"",$Z38,IF((AND($W38&gt;=100%,AD38&gt;=เงื่อนไข!$C$4*เงื่อนไข!$D$4)),100%,IF(AD38&lt;&gt;0,AD38/$V38,0)))</f>
        <v>0</v>
      </c>
      <c r="AF38" s="208">
        <f>IF($W38&gt;=80%,เงื่อนไข!$L$4,IF($W38&gt;=51%,เงื่อนไข!$K$4,IF($W38=50%,เงื่อนไข!$J$4,IF($W38&lt;50%,เงื่อนไข!$I$4))))</f>
        <v>0</v>
      </c>
      <c r="AG38" s="209">
        <f>IF(AE38&gt;=เงื่อนไข!$D$4,AF38*AD38,0)</f>
        <v>0</v>
      </c>
      <c r="AH38" s="210">
        <f t="shared" si="9"/>
        <v>0</v>
      </c>
      <c r="AI38" s="207">
        <f>วันทำงาน!AS38</f>
        <v>0</v>
      </c>
      <c r="AJ38" s="208">
        <f>IF(AJ$3&lt;&gt;"",$Z38,IF((AND($W38&gt;=100%,AI38&gt;=เงื่อนไข!$C$4*เงื่อนไข!$D$4)),100%,IF(AI38&lt;&gt;0,AI38/$V38,0)))</f>
        <v>0</v>
      </c>
      <c r="AK38" s="208">
        <f>IF($W38&gt;=80%,เงื่อนไข!$P$4,IF($W38&gt;=51%,เงื่อนไข!$O$4,IF($W38=50%,เงื่อนไข!$N$4,IF($W38&lt;50%,เงื่อนไข!$M$4))))</f>
        <v>0</v>
      </c>
      <c r="AL38" s="209">
        <f>IF(AJ38&gt;=เงื่อนไข!$D$4,AK38*AI38,0)</f>
        <v>0</v>
      </c>
      <c r="AM38" s="210">
        <f t="shared" si="10"/>
        <v>0</v>
      </c>
      <c r="AN38" s="207">
        <f>วันทำงาน!AT38</f>
        <v>0</v>
      </c>
      <c r="AO38" s="208">
        <f>IF(AO$3&lt;&gt;"",$Z38,IF((AND($W38&gt;=100%,AN38&gt;=เงื่อนไข!$C$4*เงื่อนไข!$D$4)),100%,IF(AN38&lt;&gt;0,AN38/$V38,0)))</f>
        <v>0</v>
      </c>
      <c r="AP38" s="208">
        <f>IF($W38&gt;=80%,เงื่อนไข!$T$4,IF($W38&gt;=51%,เงื่อนไข!$S$4,IF($W38=50%,เงื่อนไข!$R$4,IF($W38&lt;50%,เงื่อนไข!$Q$4))))</f>
        <v>0</v>
      </c>
      <c r="AQ38" s="209">
        <f>IF(AO38&gt;=เงื่อนไข!$D$4,AP38*AN38,0)</f>
        <v>0</v>
      </c>
      <c r="AR38" s="210">
        <f t="shared" si="11"/>
        <v>0</v>
      </c>
      <c r="AS38" s="207">
        <f>วันทำงาน!AU38</f>
        <v>0</v>
      </c>
      <c r="AT38" s="208">
        <f>IF(AT$3&lt;&gt;"",$Z38,IF((AND($W38&gt;=100%,AS38&gt;=เงื่อนไข!$C$4*เงื่อนไข!$D$4)),100%,IF(AS38&lt;&gt;0,AS38/$V38,0)))</f>
        <v>0</v>
      </c>
      <c r="AU38" s="208">
        <f>IF($W38&gt;=80%,เงื่อนไข!$X$4,IF($W38&gt;=51%,เงื่อนไข!$W$4,IF($W38=50%,เงื่อนไข!$V$4,IF($W38&lt;50%,เงื่อนไข!$U$4))))</f>
        <v>0</v>
      </c>
      <c r="AV38" s="209">
        <f>IF(AT38&gt;=เงื่อนไข!$D$4,AU38*AS38,0)</f>
        <v>0</v>
      </c>
      <c r="AW38" s="210">
        <f t="shared" si="12"/>
        <v>0</v>
      </c>
      <c r="AX38" s="207">
        <f>วันทำงาน!AV38</f>
        <v>0</v>
      </c>
      <c r="AY38" s="208">
        <f>IF(AY$3&lt;&gt;"",$Z38,IF((AND($W38&gt;=100%,AX38&gt;=เงื่อนไข!$C$4*เงื่อนไข!$D$4)),100%,IF(AX38&lt;&gt;0,AX38/$V38,0)))</f>
        <v>0</v>
      </c>
      <c r="AZ38" s="208">
        <f>IF($W38&gt;=80%,เงื่อนไข!$AB$4,IF($W38&gt;=51%,เงื่อนไข!$AA$4,IF($W38=50%,เงื่อนไข!$Z$4,IF($W38&lt;50%,เงื่อนไข!$Y$4))))</f>
        <v>0</v>
      </c>
      <c r="BA38" s="209">
        <f>IF(AY38&gt;=เงื่อนไข!$D$4,AZ38*AX38,0)</f>
        <v>0</v>
      </c>
      <c r="BB38" s="210">
        <f t="shared" si="13"/>
        <v>0</v>
      </c>
      <c r="BC38" s="207">
        <f>วันทำงาน!AW38</f>
        <v>0</v>
      </c>
      <c r="BD38" s="208">
        <f>IF(BD$3&lt;&gt;"",$Z38,IF((AND($W38&gt;=100%,BC38&gt;=เงื่อนไข!$C$4*เงื่อนไข!$D$4)),100%,IF(BC38&lt;&gt;0,BC38/$V38,0)))</f>
        <v>0</v>
      </c>
      <c r="BE38" s="208">
        <f>IF($W38&gt;=80%,เงื่อนไข!$AF$4,IF($W38&gt;=51%,เงื่อนไข!$AE$4,IF($W38=50%,เงื่อนไข!$AD$4,IF($W38&lt;50%,เงื่อนไข!$AC$4))))</f>
        <v>0</v>
      </c>
      <c r="BF38" s="209">
        <f>IF(BD38&gt;=เงื่อนไข!$D$4,BE38*BC38,0)</f>
        <v>0</v>
      </c>
      <c r="BG38" s="210">
        <f t="shared" si="14"/>
        <v>0</v>
      </c>
      <c r="BH38" s="207">
        <f>วันทำงาน!AX38</f>
        <v>0</v>
      </c>
      <c r="BI38" s="208">
        <f>IF(BI$3&lt;&gt;"",$Z38,IF((AND($W38&gt;=100%,BH38&gt;=เงื่อนไข!$C$4*เงื่อนไข!$D$4)),100%,IF(BH38&lt;&gt;0,BH38/$V38,0)))</f>
        <v>0</v>
      </c>
      <c r="BJ38" s="208">
        <f>IF($W38&gt;=80%,เงื่อนไข!$AJ$4,IF($W38&gt;=51%,เงื่อนไข!$AI$4,IF($W38=50%,เงื่อนไข!$AH$4,IF($W38&lt;50%,เงื่อนไข!$AG$4))))</f>
        <v>0</v>
      </c>
      <c r="BK38" s="209">
        <f>IF(BI38&gt;=เงื่อนไข!$D$4,BJ38*BH38,0)</f>
        <v>0</v>
      </c>
      <c r="BL38" s="210">
        <f t="shared" si="15"/>
        <v>0</v>
      </c>
    </row>
    <row r="39" spans="1:64" s="7" customFormat="1" x14ac:dyDescent="0.2">
      <c r="A39" s="204" t="str">
        <f>IF(วันทำงาน!A39&lt;&gt;"",วันทำงาน!A39,"")</f>
        <v/>
      </c>
      <c r="B39" s="204" t="str">
        <f>IF(วันทำงาน!B39&lt;&gt;"",วันทำงาน!B39,"")</f>
        <v/>
      </c>
      <c r="C39" s="204"/>
      <c r="D39" s="204" t="str">
        <f>IF(วันทำงาน!C39&lt;&gt;"",วันทำงาน!C39,"")</f>
        <v/>
      </c>
      <c r="E39" s="205" t="str">
        <f>IF(วันทำงาน!D39&lt;&gt;"",วันทำงาน!D39,"")</f>
        <v/>
      </c>
      <c r="F39" s="105" t="str">
        <f>IF(วันทำงาน!E39&lt;&gt;"",วันทำงาน!E39,"")</f>
        <v/>
      </c>
      <c r="G39" s="204" t="str">
        <f>IF(วันทำงาน!F39&lt;&gt;"",วันทำงาน!F39,"")</f>
        <v/>
      </c>
      <c r="H39" s="238" t="str">
        <f>IF(F39="Salesman",วันทำงาน!G39,"")</f>
        <v/>
      </c>
      <c r="I39" s="243">
        <f t="shared" si="2"/>
        <v>0</v>
      </c>
      <c r="J39" s="238" t="str">
        <f>IF(F39="Salesman",วันทำงาน!H39,"")</f>
        <v/>
      </c>
      <c r="K39" s="243"/>
      <c r="L39" s="204" t="str">
        <f>IF(วันทำงาน!J39&lt;&gt;"",วันทำงาน!J39,"")</f>
        <v/>
      </c>
      <c r="M39" s="204" t="str">
        <f>IF(วันทำงาน!K39&lt;&gt;"",วันทำงาน!K39,"")</f>
        <v/>
      </c>
      <c r="N39" s="206">
        <f t="shared" si="3"/>
        <v>0</v>
      </c>
      <c r="O39" s="206">
        <f t="shared" si="4"/>
        <v>0</v>
      </c>
      <c r="P39" s="206" t="e">
        <f>IF((AND(F39="Salesman",H39&lt;&gt;"")),N39*M39/L39,VLOOKUP(B39,H$15:O$63,6,0)*M39*(100%-เงื่อนไข!$B$4))</f>
        <v>#VALUE!</v>
      </c>
      <c r="Q39" s="206">
        <f>IF(H39&lt;&gt;"",N39*เงื่อนไข!$B$4,N39)</f>
        <v>0</v>
      </c>
      <c r="R39" s="206">
        <f>SUMIF(วันทำงาน!$F$67:$F$157,B39,วันทำงาน!$K$67:$K$157)</f>
        <v>0</v>
      </c>
      <c r="S39" s="218">
        <f t="shared" si="5"/>
        <v>0</v>
      </c>
      <c r="T39" s="218">
        <f t="shared" si="6"/>
        <v>0</v>
      </c>
      <c r="U39" s="140">
        <f>_xlfn.IFNA(VLOOKUP($F39,เงื่อนไข!$A$4:$AJ$7,3,0),0)</f>
        <v>0</v>
      </c>
      <c r="V39" s="140">
        <f>IF(วันทำงาน!I39&lt;&gt;"",วันทำงาน!I39,0)</f>
        <v>0</v>
      </c>
      <c r="W39" s="139">
        <f t="shared" si="7"/>
        <v>0</v>
      </c>
      <c r="X39" s="220" t="str">
        <f>IF((AND(W39&gt;=80%,Z39&gt;=เงื่อนไข!$D$4)),"P","")</f>
        <v/>
      </c>
      <c r="Y39" s="207">
        <f>วันทำงาน!AQ39</f>
        <v>0</v>
      </c>
      <c r="Z39" s="208">
        <f>IF((AND($W39&gt;=100%,Y39&gt;=เงื่อนไข!$C$4*เงื่อนไข!$D$4)),100%,IF(Y39&lt;&gt;0,Y39/V39,0))</f>
        <v>0</v>
      </c>
      <c r="AA39" s="208">
        <f>IF(W39&gt;=80%,เงื่อนไข!$H$4,IF($W39&gt;=51%,เงื่อนไข!$G$4,IF($W39=50%,เงื่อนไข!$F$4,IF($W39&lt;50%,เงื่อนไข!$E$4))))</f>
        <v>0</v>
      </c>
      <c r="AB39" s="209">
        <f>IF(Z39&gt;=เงื่อนไข!$D$4,AA39*Y39,0)</f>
        <v>0</v>
      </c>
      <c r="AC39" s="210">
        <f t="shared" si="8"/>
        <v>0</v>
      </c>
      <c r="AD39" s="207">
        <f>วันทำงาน!AR39</f>
        <v>0</v>
      </c>
      <c r="AE39" s="208">
        <f>IF(AE$3&lt;&gt;"",$Z39,IF((AND($W39&gt;=100%,AD39&gt;=เงื่อนไข!$C$4*เงื่อนไข!$D$4)),100%,IF(AD39&lt;&gt;0,AD39/$V39,0)))</f>
        <v>0</v>
      </c>
      <c r="AF39" s="208">
        <f>IF($W39&gt;=80%,เงื่อนไข!$L$4,IF($W39&gt;=51%,เงื่อนไข!$K$4,IF($W39=50%,เงื่อนไข!$J$4,IF($W39&lt;50%,เงื่อนไข!$I$4))))</f>
        <v>0</v>
      </c>
      <c r="AG39" s="209">
        <f>IF(AE39&gt;=เงื่อนไข!$D$4,AF39*AD39,0)</f>
        <v>0</v>
      </c>
      <c r="AH39" s="210">
        <f t="shared" si="9"/>
        <v>0</v>
      </c>
      <c r="AI39" s="207">
        <f>วันทำงาน!AS39</f>
        <v>0</v>
      </c>
      <c r="AJ39" s="208">
        <f>IF(AJ$3&lt;&gt;"",$Z39,IF((AND($W39&gt;=100%,AI39&gt;=เงื่อนไข!$C$4*เงื่อนไข!$D$4)),100%,IF(AI39&lt;&gt;0,AI39/$V39,0)))</f>
        <v>0</v>
      </c>
      <c r="AK39" s="208">
        <f>IF($W39&gt;=80%,เงื่อนไข!$P$4,IF($W39&gt;=51%,เงื่อนไข!$O$4,IF($W39=50%,เงื่อนไข!$N$4,IF($W39&lt;50%,เงื่อนไข!$M$4))))</f>
        <v>0</v>
      </c>
      <c r="AL39" s="209">
        <f>IF(AJ39&gt;=เงื่อนไข!$D$4,AK39*AI39,0)</f>
        <v>0</v>
      </c>
      <c r="AM39" s="210">
        <f t="shared" si="10"/>
        <v>0</v>
      </c>
      <c r="AN39" s="207">
        <f>วันทำงาน!AT39</f>
        <v>0</v>
      </c>
      <c r="AO39" s="208">
        <f>IF(AO$3&lt;&gt;"",$Z39,IF((AND($W39&gt;=100%,AN39&gt;=เงื่อนไข!$C$4*เงื่อนไข!$D$4)),100%,IF(AN39&lt;&gt;0,AN39/$V39,0)))</f>
        <v>0</v>
      </c>
      <c r="AP39" s="208">
        <f>IF($W39&gt;=80%,เงื่อนไข!$T$4,IF($W39&gt;=51%,เงื่อนไข!$S$4,IF($W39=50%,เงื่อนไข!$R$4,IF($W39&lt;50%,เงื่อนไข!$Q$4))))</f>
        <v>0</v>
      </c>
      <c r="AQ39" s="209">
        <f>IF(AO39&gt;=เงื่อนไข!$D$4,AP39*AN39,0)</f>
        <v>0</v>
      </c>
      <c r="AR39" s="210">
        <f t="shared" si="11"/>
        <v>0</v>
      </c>
      <c r="AS39" s="207">
        <f>วันทำงาน!AU39</f>
        <v>0</v>
      </c>
      <c r="AT39" s="208">
        <f>IF(AT$3&lt;&gt;"",$Z39,IF((AND($W39&gt;=100%,AS39&gt;=เงื่อนไข!$C$4*เงื่อนไข!$D$4)),100%,IF(AS39&lt;&gt;0,AS39/$V39,0)))</f>
        <v>0</v>
      </c>
      <c r="AU39" s="208">
        <f>IF($W39&gt;=80%,เงื่อนไข!$X$4,IF($W39&gt;=51%,เงื่อนไข!$W$4,IF($W39=50%,เงื่อนไข!$V$4,IF($W39&lt;50%,เงื่อนไข!$U$4))))</f>
        <v>0</v>
      </c>
      <c r="AV39" s="209">
        <f>IF(AT39&gt;=เงื่อนไข!$D$4,AU39*AS39,0)</f>
        <v>0</v>
      </c>
      <c r="AW39" s="210">
        <f t="shared" si="12"/>
        <v>0</v>
      </c>
      <c r="AX39" s="207">
        <f>วันทำงาน!AV39</f>
        <v>0</v>
      </c>
      <c r="AY39" s="208">
        <f>IF(AY$3&lt;&gt;"",$Z39,IF((AND($W39&gt;=100%,AX39&gt;=เงื่อนไข!$C$4*เงื่อนไข!$D$4)),100%,IF(AX39&lt;&gt;0,AX39/$V39,0)))</f>
        <v>0</v>
      </c>
      <c r="AZ39" s="208">
        <f>IF($W39&gt;=80%,เงื่อนไข!$AB$4,IF($W39&gt;=51%,เงื่อนไข!$AA$4,IF($W39=50%,เงื่อนไข!$Z$4,IF($W39&lt;50%,เงื่อนไข!$Y$4))))</f>
        <v>0</v>
      </c>
      <c r="BA39" s="209">
        <f>IF(AY39&gt;=เงื่อนไข!$D$4,AZ39*AX39,0)</f>
        <v>0</v>
      </c>
      <c r="BB39" s="210">
        <f t="shared" si="13"/>
        <v>0</v>
      </c>
      <c r="BC39" s="207">
        <f>วันทำงาน!AW39</f>
        <v>0</v>
      </c>
      <c r="BD39" s="208">
        <f>IF(BD$3&lt;&gt;"",$Z39,IF((AND($W39&gt;=100%,BC39&gt;=เงื่อนไข!$C$4*เงื่อนไข!$D$4)),100%,IF(BC39&lt;&gt;0,BC39/$V39,0)))</f>
        <v>0</v>
      </c>
      <c r="BE39" s="208">
        <f>IF($W39&gt;=80%,เงื่อนไข!$AF$4,IF($W39&gt;=51%,เงื่อนไข!$AE$4,IF($W39=50%,เงื่อนไข!$AD$4,IF($W39&lt;50%,เงื่อนไข!$AC$4))))</f>
        <v>0</v>
      </c>
      <c r="BF39" s="209">
        <f>IF(BD39&gt;=เงื่อนไข!$D$4,BE39*BC39,0)</f>
        <v>0</v>
      </c>
      <c r="BG39" s="210">
        <f t="shared" si="14"/>
        <v>0</v>
      </c>
      <c r="BH39" s="207">
        <f>วันทำงาน!AX39</f>
        <v>0</v>
      </c>
      <c r="BI39" s="208">
        <f>IF(BI$3&lt;&gt;"",$Z39,IF((AND($W39&gt;=100%,BH39&gt;=เงื่อนไข!$C$4*เงื่อนไข!$D$4)),100%,IF(BH39&lt;&gt;0,BH39/$V39,0)))</f>
        <v>0</v>
      </c>
      <c r="BJ39" s="208">
        <f>IF($W39&gt;=80%,เงื่อนไข!$AJ$4,IF($W39&gt;=51%,เงื่อนไข!$AI$4,IF($W39=50%,เงื่อนไข!$AH$4,IF($W39&lt;50%,เงื่อนไข!$AG$4))))</f>
        <v>0</v>
      </c>
      <c r="BK39" s="209">
        <f>IF(BI39&gt;=เงื่อนไข!$D$4,BJ39*BH39,0)</f>
        <v>0</v>
      </c>
      <c r="BL39" s="210">
        <f t="shared" si="15"/>
        <v>0</v>
      </c>
    </row>
    <row r="40" spans="1:64" s="7" customFormat="1" x14ac:dyDescent="0.2">
      <c r="A40" s="204" t="str">
        <f>IF(วันทำงาน!A40&lt;&gt;"",วันทำงาน!A40,"")</f>
        <v/>
      </c>
      <c r="B40" s="204" t="str">
        <f>IF(วันทำงาน!B40&lt;&gt;"",วันทำงาน!B40,"")</f>
        <v/>
      </c>
      <c r="C40" s="204"/>
      <c r="D40" s="204" t="str">
        <f>IF(วันทำงาน!C40&lt;&gt;"",วันทำงาน!C40,"")</f>
        <v/>
      </c>
      <c r="E40" s="205" t="str">
        <f>IF(วันทำงาน!D40&lt;&gt;"",วันทำงาน!D40,"")</f>
        <v/>
      </c>
      <c r="F40" s="105" t="str">
        <f>IF(วันทำงาน!E40&lt;&gt;"",วันทำงาน!E40,"")</f>
        <v/>
      </c>
      <c r="G40" s="204" t="str">
        <f>IF(วันทำงาน!F40&lt;&gt;"",วันทำงาน!F40,"")</f>
        <v/>
      </c>
      <c r="H40" s="238" t="str">
        <f>IF(F40="Salesman",วันทำงาน!G40,"")</f>
        <v/>
      </c>
      <c r="I40" s="243">
        <f t="shared" si="2"/>
        <v>0</v>
      </c>
      <c r="J40" s="238" t="str">
        <f>IF(F40="Salesman",วันทำงาน!H40,"")</f>
        <v/>
      </c>
      <c r="K40" s="243"/>
      <c r="L40" s="204" t="str">
        <f>IF(วันทำงาน!J40&lt;&gt;"",วันทำงาน!J40,"")</f>
        <v/>
      </c>
      <c r="M40" s="204" t="str">
        <f>IF(วันทำงาน!K40&lt;&gt;"",วันทำงาน!K40,"")</f>
        <v/>
      </c>
      <c r="N40" s="206">
        <f>SUM(AC40,AH40,AM40,AR40,AW40,BB40,BG40,BL40)</f>
        <v>0</v>
      </c>
      <c r="O40" s="206">
        <f t="shared" si="4"/>
        <v>0</v>
      </c>
      <c r="P40" s="206" t="e">
        <f>IF((AND(F40="Salesman",H40&lt;&gt;"")),N40*M40/L40,VLOOKUP(B40,H$15:O$63,6,0)*M40*(100%-เงื่อนไข!$B$4))</f>
        <v>#VALUE!</v>
      </c>
      <c r="Q40" s="206">
        <f>IF(H40&lt;&gt;"",N40*เงื่อนไข!$B$4,N40)</f>
        <v>0</v>
      </c>
      <c r="R40" s="206">
        <f>SUMIF(วันทำงาน!$F$67:$F$157,B40,วันทำงาน!$K$67:$K$157)</f>
        <v>0</v>
      </c>
      <c r="S40" s="218">
        <f t="shared" si="5"/>
        <v>0</v>
      </c>
      <c r="T40" s="218">
        <f t="shared" si="6"/>
        <v>0</v>
      </c>
      <c r="U40" s="140">
        <f>_xlfn.IFNA(VLOOKUP($F40,เงื่อนไข!$A$4:$AJ$7,3,0),0)</f>
        <v>0</v>
      </c>
      <c r="V40" s="140">
        <f>IF(วันทำงาน!I40&lt;&gt;"",วันทำงาน!I40,0)</f>
        <v>0</v>
      </c>
      <c r="W40" s="139">
        <f t="shared" si="7"/>
        <v>0</v>
      </c>
      <c r="X40" s="220" t="str">
        <f>IF((AND(W40&gt;=80%,Z40&gt;=เงื่อนไข!$D$4)),"P","")</f>
        <v/>
      </c>
      <c r="Y40" s="207">
        <f>วันทำงาน!AQ40</f>
        <v>0</v>
      </c>
      <c r="Z40" s="208">
        <f>IF((AND($W40&gt;=100%,Y40&gt;=เงื่อนไข!$C$4*เงื่อนไข!$D$4)),100%,IF(Y40&lt;&gt;0,Y40/V40,0))</f>
        <v>0</v>
      </c>
      <c r="AA40" s="208">
        <f>IF(W40&gt;=80%,เงื่อนไข!$H$4,IF($W40&gt;=51%,เงื่อนไข!$G$4,IF($W40=50%,เงื่อนไข!$F$4,IF($W40&lt;50%,เงื่อนไข!$E$4))))</f>
        <v>0</v>
      </c>
      <c r="AB40" s="209">
        <f>IF(Z40&gt;=เงื่อนไข!$D$4,AA40*Y40,0)</f>
        <v>0</v>
      </c>
      <c r="AC40" s="210">
        <f t="shared" si="8"/>
        <v>0</v>
      </c>
      <c r="AD40" s="207">
        <f>วันทำงาน!AR40</f>
        <v>0</v>
      </c>
      <c r="AE40" s="208">
        <f>IF(AE$3&lt;&gt;"",$Z40,IF((AND($W40&gt;=100%,AD40&gt;=เงื่อนไข!$C$4*เงื่อนไข!$D$4)),100%,IF(AD40&lt;&gt;0,AD40/$V40,0)))</f>
        <v>0</v>
      </c>
      <c r="AF40" s="208">
        <f>IF($W40&gt;=80%,เงื่อนไข!$L$4,IF($W40&gt;=51%,เงื่อนไข!$K$4,IF($W40=50%,เงื่อนไข!$J$4,IF($W40&lt;50%,เงื่อนไข!$I$4))))</f>
        <v>0</v>
      </c>
      <c r="AG40" s="209">
        <f>IF(AE40&gt;=เงื่อนไข!$D$4,AF40*AD40,0)</f>
        <v>0</v>
      </c>
      <c r="AH40" s="210">
        <f t="shared" si="9"/>
        <v>0</v>
      </c>
      <c r="AI40" s="207">
        <f>วันทำงาน!AS40</f>
        <v>0</v>
      </c>
      <c r="AJ40" s="208">
        <f>IF(AJ$3&lt;&gt;"",$Z40,IF((AND($W40&gt;=100%,AI40&gt;=เงื่อนไข!$C$4*เงื่อนไข!$D$4)),100%,IF(AI40&lt;&gt;0,AI40/$V40,0)))</f>
        <v>0</v>
      </c>
      <c r="AK40" s="208">
        <f>IF($W40&gt;=80%,เงื่อนไข!$P$4,IF($W40&gt;=51%,เงื่อนไข!$O$4,IF($W40=50%,เงื่อนไข!$N$4,IF($W40&lt;50%,เงื่อนไข!$M$4))))</f>
        <v>0</v>
      </c>
      <c r="AL40" s="209">
        <f>IF(AJ40&gt;=เงื่อนไข!$D$4,AK40*AI40,0)</f>
        <v>0</v>
      </c>
      <c r="AM40" s="210">
        <f t="shared" si="10"/>
        <v>0</v>
      </c>
      <c r="AN40" s="207">
        <f>วันทำงาน!AT40</f>
        <v>0</v>
      </c>
      <c r="AO40" s="208">
        <f>IF(AO$3&lt;&gt;"",$Z40,IF((AND($W40&gt;=100%,AN40&gt;=เงื่อนไข!$C$4*เงื่อนไข!$D$4)),100%,IF(AN40&lt;&gt;0,AN40/$V40,0)))</f>
        <v>0</v>
      </c>
      <c r="AP40" s="208">
        <f>IF($W40&gt;=80%,เงื่อนไข!$T$4,IF($W40&gt;=51%,เงื่อนไข!$S$4,IF($W40=50%,เงื่อนไข!$R$4,IF($W40&lt;50%,เงื่อนไข!$Q$4))))</f>
        <v>0</v>
      </c>
      <c r="AQ40" s="209">
        <f>IF(AO40&gt;=เงื่อนไข!$D$4,AP40*AN40,0)</f>
        <v>0</v>
      </c>
      <c r="AR40" s="210">
        <f t="shared" si="11"/>
        <v>0</v>
      </c>
      <c r="AS40" s="207">
        <f>วันทำงาน!AU40</f>
        <v>0</v>
      </c>
      <c r="AT40" s="208">
        <f>IF(AT$3&lt;&gt;"",$Z40,IF((AND($W40&gt;=100%,AS40&gt;=เงื่อนไข!$C$4*เงื่อนไข!$D$4)),100%,IF(AS40&lt;&gt;0,AS40/$V40,0)))</f>
        <v>0</v>
      </c>
      <c r="AU40" s="208">
        <f>IF($W40&gt;=80%,เงื่อนไข!$X$4,IF($W40&gt;=51%,เงื่อนไข!$W$4,IF($W40=50%,เงื่อนไข!$V$4,IF($W40&lt;50%,เงื่อนไข!$U$4))))</f>
        <v>0</v>
      </c>
      <c r="AV40" s="209">
        <f>IF(AT40&gt;=เงื่อนไข!$D$4,AU40*AS40,0)</f>
        <v>0</v>
      </c>
      <c r="AW40" s="210">
        <f t="shared" si="12"/>
        <v>0</v>
      </c>
      <c r="AX40" s="207">
        <f>วันทำงาน!AV40</f>
        <v>0</v>
      </c>
      <c r="AY40" s="208">
        <f>IF(AY$3&lt;&gt;"",$Z40,IF((AND($W40&gt;=100%,AX40&gt;=เงื่อนไข!$C$4*เงื่อนไข!$D$4)),100%,IF(AX40&lt;&gt;0,AX40/$V40,0)))</f>
        <v>0</v>
      </c>
      <c r="AZ40" s="208">
        <f>IF($W40&gt;=80%,เงื่อนไข!$AB$4,IF($W40&gt;=51%,เงื่อนไข!$AA$4,IF($W40=50%,เงื่อนไข!$Z$4,IF($W40&lt;50%,เงื่อนไข!$Y$4))))</f>
        <v>0</v>
      </c>
      <c r="BA40" s="209">
        <f>IF(AY40&gt;=เงื่อนไข!$D$4,AZ40*AX40,0)</f>
        <v>0</v>
      </c>
      <c r="BB40" s="210">
        <f t="shared" si="13"/>
        <v>0</v>
      </c>
      <c r="BC40" s="207">
        <f>วันทำงาน!AW40</f>
        <v>0</v>
      </c>
      <c r="BD40" s="208">
        <f>IF(BD$3&lt;&gt;"",$Z40,IF((AND($W40&gt;=100%,BC40&gt;=เงื่อนไข!$C$4*เงื่อนไข!$D$4)),100%,IF(BC40&lt;&gt;0,BC40/$V40,0)))</f>
        <v>0</v>
      </c>
      <c r="BE40" s="208">
        <f>IF($W40&gt;=80%,เงื่อนไข!$AF$4,IF($W40&gt;=51%,เงื่อนไข!$AE$4,IF($W40=50%,เงื่อนไข!$AD$4,IF($W40&lt;50%,เงื่อนไข!$AC$4))))</f>
        <v>0</v>
      </c>
      <c r="BF40" s="209">
        <f>IF(BD40&gt;=เงื่อนไข!$D$4,BE40*BC40,0)</f>
        <v>0</v>
      </c>
      <c r="BG40" s="210">
        <f t="shared" si="14"/>
        <v>0</v>
      </c>
      <c r="BH40" s="207">
        <f>วันทำงาน!AX40</f>
        <v>0</v>
      </c>
      <c r="BI40" s="208">
        <f>IF(BI$3&lt;&gt;"",$Z40,IF((AND($W40&gt;=100%,BH40&gt;=เงื่อนไข!$C$4*เงื่อนไข!$D$4)),100%,IF(BH40&lt;&gt;0,BH40/$V40,0)))</f>
        <v>0</v>
      </c>
      <c r="BJ40" s="208">
        <f>IF($W40&gt;=80%,เงื่อนไข!$AJ$4,IF($W40&gt;=51%,เงื่อนไข!$AI$4,IF($W40=50%,เงื่อนไข!$AH$4,IF($W40&lt;50%,เงื่อนไข!$AG$4))))</f>
        <v>0</v>
      </c>
      <c r="BK40" s="209">
        <f>IF(BI40&gt;=เงื่อนไข!$D$4,BJ40*BH40,0)</f>
        <v>0</v>
      </c>
      <c r="BL40" s="210">
        <f t="shared" si="15"/>
        <v>0</v>
      </c>
    </row>
    <row r="41" spans="1:64" s="7" customFormat="1" x14ac:dyDescent="0.2">
      <c r="A41" s="204" t="str">
        <f>IF(วันทำงาน!A41&lt;&gt;"",วันทำงาน!A41,"")</f>
        <v/>
      </c>
      <c r="B41" s="204" t="str">
        <f>IF(วันทำงาน!B41&lt;&gt;"",วันทำงาน!B41,"")</f>
        <v/>
      </c>
      <c r="C41" s="204"/>
      <c r="D41" s="204" t="str">
        <f>IF(วันทำงาน!C41&lt;&gt;"",วันทำงาน!C41,"")</f>
        <v/>
      </c>
      <c r="E41" s="205" t="str">
        <f>IF(วันทำงาน!D41&lt;&gt;"",วันทำงาน!D41,"")</f>
        <v/>
      </c>
      <c r="F41" s="105" t="str">
        <f>IF(วันทำงาน!E41&lt;&gt;"",วันทำงาน!E41,"")</f>
        <v/>
      </c>
      <c r="G41" s="204" t="str">
        <f>IF(วันทำงาน!F41&lt;&gt;"",วันทำงาน!F41,"")</f>
        <v/>
      </c>
      <c r="H41" s="238" t="str">
        <f>IF(F41="Salesman",วันทำงาน!G41,"")</f>
        <v/>
      </c>
      <c r="I41" s="243">
        <f t="shared" si="2"/>
        <v>0</v>
      </c>
      <c r="J41" s="238" t="str">
        <f>IF(F41="Salesman",วันทำงาน!H41,"")</f>
        <v/>
      </c>
      <c r="K41" s="243"/>
      <c r="L41" s="204" t="str">
        <f>IF(วันทำงาน!J41&lt;&gt;"",วันทำงาน!J41,"")</f>
        <v/>
      </c>
      <c r="M41" s="204" t="str">
        <f>IF(วันทำงาน!K41&lt;&gt;"",วันทำงาน!K41,"")</f>
        <v/>
      </c>
      <c r="N41" s="206">
        <f t="shared" ref="N41:N63" si="16">SUM(AC41,AH41,AM41,AR41,AW41,BB41,BG41,BL41)</f>
        <v>0</v>
      </c>
      <c r="O41" s="206">
        <f t="shared" si="4"/>
        <v>0</v>
      </c>
      <c r="P41" s="206" t="e">
        <f>IF((AND(F41="Salesman",H41&lt;&gt;"")),N41*M41/L41,VLOOKUP(B41,H$15:O$63,6,0)*M41*(100%-เงื่อนไข!$B$4))</f>
        <v>#VALUE!</v>
      </c>
      <c r="Q41" s="206">
        <f>IF(H41&lt;&gt;"",N41*เงื่อนไข!$B$4,N41)</f>
        <v>0</v>
      </c>
      <c r="R41" s="206">
        <f>SUMIF(วันทำงาน!$F$67:$F$157,B41,วันทำงาน!$K$67:$K$157)</f>
        <v>0</v>
      </c>
      <c r="S41" s="218">
        <f t="shared" si="5"/>
        <v>0</v>
      </c>
      <c r="T41" s="218">
        <f t="shared" si="6"/>
        <v>0</v>
      </c>
      <c r="U41" s="140">
        <f>_xlfn.IFNA(VLOOKUP($F41,เงื่อนไข!$A$4:$AJ$7,3,0),0)</f>
        <v>0</v>
      </c>
      <c r="V41" s="140">
        <f>IF(วันทำงาน!I41&lt;&gt;"",วันทำงาน!I41,0)</f>
        <v>0</v>
      </c>
      <c r="W41" s="139">
        <f t="shared" si="7"/>
        <v>0</v>
      </c>
      <c r="X41" s="220" t="str">
        <f>IF((AND(W41&gt;=80%,Z41&gt;=เงื่อนไข!$D$4)),"P","")</f>
        <v/>
      </c>
      <c r="Y41" s="207">
        <f>วันทำงาน!AQ41</f>
        <v>0</v>
      </c>
      <c r="Z41" s="208">
        <f>IF((AND($W41&gt;=100%,Y41&gt;=เงื่อนไข!$C$4*เงื่อนไข!$D$4)),100%,IF(Y41&lt;&gt;0,Y41/V41,0))</f>
        <v>0</v>
      </c>
      <c r="AA41" s="208">
        <f>IF(W41&gt;=80%,เงื่อนไข!$H$4,IF($W41&gt;=51%,เงื่อนไข!$G$4,IF($W41=50%,เงื่อนไข!$F$4,IF($W41&lt;50%,เงื่อนไข!$E$4))))</f>
        <v>0</v>
      </c>
      <c r="AB41" s="209">
        <f>IF(Z41&gt;=เงื่อนไข!$D$4,AA41*Y41,0)</f>
        <v>0</v>
      </c>
      <c r="AC41" s="210">
        <f t="shared" si="8"/>
        <v>0</v>
      </c>
      <c r="AD41" s="207">
        <f>วันทำงาน!AR41</f>
        <v>0</v>
      </c>
      <c r="AE41" s="208">
        <f>IF(AE$3&lt;&gt;"",$Z41,IF((AND($W41&gt;=100%,AD41&gt;=เงื่อนไข!$C$4*เงื่อนไข!$D$4)),100%,IF(AD41&lt;&gt;0,AD41/$V41,0)))</f>
        <v>0</v>
      </c>
      <c r="AF41" s="208">
        <f>IF($W41&gt;=80%,เงื่อนไข!$L$4,IF($W41&gt;=51%,เงื่อนไข!$K$4,IF($W41=50%,เงื่อนไข!$J$4,IF($W41&lt;50%,เงื่อนไข!$I$4))))</f>
        <v>0</v>
      </c>
      <c r="AG41" s="209">
        <f>IF(AE41&gt;=เงื่อนไข!$D$4,AF41*AD41,0)</f>
        <v>0</v>
      </c>
      <c r="AH41" s="210">
        <f t="shared" si="9"/>
        <v>0</v>
      </c>
      <c r="AI41" s="207">
        <f>วันทำงาน!AS41</f>
        <v>0</v>
      </c>
      <c r="AJ41" s="208">
        <f>IF(AJ$3&lt;&gt;"",$Z41,IF((AND($W41&gt;=100%,AI41&gt;=เงื่อนไข!$C$4*เงื่อนไข!$D$4)),100%,IF(AI41&lt;&gt;0,AI41/$V41,0)))</f>
        <v>0</v>
      </c>
      <c r="AK41" s="208">
        <f>IF($W41&gt;=80%,เงื่อนไข!$P$4,IF($W41&gt;=51%,เงื่อนไข!$O$4,IF($W41=50%,เงื่อนไข!$N$4,IF($W41&lt;50%,เงื่อนไข!$M$4))))</f>
        <v>0</v>
      </c>
      <c r="AL41" s="209">
        <f>IF(AJ41&gt;=เงื่อนไข!$D$4,AK41*AI41,0)</f>
        <v>0</v>
      </c>
      <c r="AM41" s="210">
        <f t="shared" si="10"/>
        <v>0</v>
      </c>
      <c r="AN41" s="207">
        <f>วันทำงาน!AT41</f>
        <v>0</v>
      </c>
      <c r="AO41" s="208">
        <f>IF(AO$3&lt;&gt;"",$Z41,IF((AND($W41&gt;=100%,AN41&gt;=เงื่อนไข!$C$4*เงื่อนไข!$D$4)),100%,IF(AN41&lt;&gt;0,AN41/$V41,0)))</f>
        <v>0</v>
      </c>
      <c r="AP41" s="208">
        <f>IF($W41&gt;=80%,เงื่อนไข!$T$4,IF($W41&gt;=51%,เงื่อนไข!$S$4,IF($W41=50%,เงื่อนไข!$R$4,IF($W41&lt;50%,เงื่อนไข!$Q$4))))</f>
        <v>0</v>
      </c>
      <c r="AQ41" s="209">
        <f>IF(AO41&gt;=เงื่อนไข!$D$4,AP41*AN41,0)</f>
        <v>0</v>
      </c>
      <c r="AR41" s="210">
        <f t="shared" si="11"/>
        <v>0</v>
      </c>
      <c r="AS41" s="207">
        <f>วันทำงาน!AU41</f>
        <v>0</v>
      </c>
      <c r="AT41" s="208">
        <f>IF(AT$3&lt;&gt;"",$Z41,IF((AND($W41&gt;=100%,AS41&gt;=เงื่อนไข!$C$4*เงื่อนไข!$D$4)),100%,IF(AS41&lt;&gt;0,AS41/$V41,0)))</f>
        <v>0</v>
      </c>
      <c r="AU41" s="208">
        <f>IF($W41&gt;=80%,เงื่อนไข!$X$4,IF($W41&gt;=51%,เงื่อนไข!$W$4,IF($W41=50%,เงื่อนไข!$V$4,IF($W41&lt;50%,เงื่อนไข!$U$4))))</f>
        <v>0</v>
      </c>
      <c r="AV41" s="209">
        <f>IF(AT41&gt;=เงื่อนไข!$D$4,AU41*AS41,0)</f>
        <v>0</v>
      </c>
      <c r="AW41" s="210">
        <f t="shared" si="12"/>
        <v>0</v>
      </c>
      <c r="AX41" s="207">
        <f>วันทำงาน!AV41</f>
        <v>0</v>
      </c>
      <c r="AY41" s="208">
        <f>IF(AY$3&lt;&gt;"",$Z41,IF((AND($W41&gt;=100%,AX41&gt;=เงื่อนไข!$C$4*เงื่อนไข!$D$4)),100%,IF(AX41&lt;&gt;0,AX41/$V41,0)))</f>
        <v>0</v>
      </c>
      <c r="AZ41" s="208">
        <f>IF($W41&gt;=80%,เงื่อนไข!$AB$4,IF($W41&gt;=51%,เงื่อนไข!$AA$4,IF($W41=50%,เงื่อนไข!$Z$4,IF($W41&lt;50%,เงื่อนไข!$Y$4))))</f>
        <v>0</v>
      </c>
      <c r="BA41" s="209">
        <f>IF(AY41&gt;=เงื่อนไข!$D$4,AZ41*AX41,0)</f>
        <v>0</v>
      </c>
      <c r="BB41" s="210">
        <f t="shared" si="13"/>
        <v>0</v>
      </c>
      <c r="BC41" s="207">
        <f>วันทำงาน!AW41</f>
        <v>0</v>
      </c>
      <c r="BD41" s="208">
        <f>IF(BD$3&lt;&gt;"",$Z41,IF((AND($W41&gt;=100%,BC41&gt;=เงื่อนไข!$C$4*เงื่อนไข!$D$4)),100%,IF(BC41&lt;&gt;0,BC41/$V41,0)))</f>
        <v>0</v>
      </c>
      <c r="BE41" s="208">
        <f>IF($W41&gt;=80%,เงื่อนไข!$AF$4,IF($W41&gt;=51%,เงื่อนไข!$AE$4,IF($W41=50%,เงื่อนไข!$AD$4,IF($W41&lt;50%,เงื่อนไข!$AC$4))))</f>
        <v>0</v>
      </c>
      <c r="BF41" s="209">
        <f>IF(BD41&gt;=เงื่อนไข!$D$4,BE41*BC41,0)</f>
        <v>0</v>
      </c>
      <c r="BG41" s="210">
        <f t="shared" si="14"/>
        <v>0</v>
      </c>
      <c r="BH41" s="207">
        <f>วันทำงาน!AX41</f>
        <v>0</v>
      </c>
      <c r="BI41" s="208">
        <f>IF(BI$3&lt;&gt;"",$Z41,IF((AND($W41&gt;=100%,BH41&gt;=เงื่อนไข!$C$4*เงื่อนไข!$D$4)),100%,IF(BH41&lt;&gt;0,BH41/$V41,0)))</f>
        <v>0</v>
      </c>
      <c r="BJ41" s="208">
        <f>IF($W41&gt;=80%,เงื่อนไข!$AJ$4,IF($W41&gt;=51%,เงื่อนไข!$AI$4,IF($W41=50%,เงื่อนไข!$AH$4,IF($W41&lt;50%,เงื่อนไข!$AG$4))))</f>
        <v>0</v>
      </c>
      <c r="BK41" s="209">
        <f>IF(BI41&gt;=เงื่อนไข!$D$4,BJ41*BH41,0)</f>
        <v>0</v>
      </c>
      <c r="BL41" s="210">
        <f t="shared" si="15"/>
        <v>0</v>
      </c>
    </row>
    <row r="42" spans="1:64" s="7" customFormat="1" x14ac:dyDescent="0.2">
      <c r="A42" s="204" t="str">
        <f>IF(วันทำงาน!A42&lt;&gt;"",วันทำงาน!A42,"")</f>
        <v/>
      </c>
      <c r="B42" s="204" t="str">
        <f>IF(วันทำงาน!B42&lt;&gt;"",วันทำงาน!B42,"")</f>
        <v/>
      </c>
      <c r="C42" s="204"/>
      <c r="D42" s="204" t="str">
        <f>IF(วันทำงาน!C42&lt;&gt;"",วันทำงาน!C42,"")</f>
        <v/>
      </c>
      <c r="E42" s="205" t="str">
        <f>IF(วันทำงาน!D42&lt;&gt;"",วันทำงาน!D42,"")</f>
        <v/>
      </c>
      <c r="F42" s="105" t="str">
        <f>IF(วันทำงาน!E42&lt;&gt;"",วันทำงาน!E42,"")</f>
        <v/>
      </c>
      <c r="G42" s="204" t="str">
        <f>IF(วันทำงาน!F42&lt;&gt;"",วันทำงาน!F42,"")</f>
        <v/>
      </c>
      <c r="H42" s="238" t="str">
        <f>IF(F42="Salesman",วันทำงาน!G42,"")</f>
        <v/>
      </c>
      <c r="I42" s="243">
        <f t="shared" si="2"/>
        <v>0</v>
      </c>
      <c r="J42" s="238" t="str">
        <f>IF(F42="Salesman",วันทำงาน!H42,"")</f>
        <v/>
      </c>
      <c r="K42" s="243"/>
      <c r="L42" s="204" t="str">
        <f>IF(วันทำงาน!J42&lt;&gt;"",วันทำงาน!J42,"")</f>
        <v/>
      </c>
      <c r="M42" s="204" t="str">
        <f>IF(วันทำงาน!K42&lt;&gt;"",วันทำงาน!K42,"")</f>
        <v/>
      </c>
      <c r="N42" s="206">
        <f t="shared" si="16"/>
        <v>0</v>
      </c>
      <c r="O42" s="206">
        <f t="shared" si="4"/>
        <v>0</v>
      </c>
      <c r="P42" s="206" t="e">
        <f>IF((AND(F42="Salesman",H42&lt;&gt;"")),N42*M42/L42,VLOOKUP(B42,H$15:O$63,6,0)*M42*(100%-เงื่อนไข!$B$4))</f>
        <v>#VALUE!</v>
      </c>
      <c r="Q42" s="206">
        <f>IF(H42&lt;&gt;"",N42*เงื่อนไข!$B$4,N42)</f>
        <v>0</v>
      </c>
      <c r="R42" s="206">
        <f>SUMIF(วันทำงาน!$F$67:$F$157,B42,วันทำงาน!$K$67:$K$157)</f>
        <v>0</v>
      </c>
      <c r="S42" s="218">
        <f t="shared" si="5"/>
        <v>0</v>
      </c>
      <c r="T42" s="218">
        <f t="shared" si="6"/>
        <v>0</v>
      </c>
      <c r="U42" s="140">
        <f>_xlfn.IFNA(VLOOKUP($F42,เงื่อนไข!$A$4:$AJ$7,3,0),0)</f>
        <v>0</v>
      </c>
      <c r="V42" s="140">
        <f>IF(วันทำงาน!I42&lt;&gt;"",วันทำงาน!I42,0)</f>
        <v>0</v>
      </c>
      <c r="W42" s="139">
        <f t="shared" si="7"/>
        <v>0</v>
      </c>
      <c r="X42" s="220" t="str">
        <f>IF((AND(W42&gt;=80%,Z42&gt;=เงื่อนไข!$D$4)),"P","")</f>
        <v/>
      </c>
      <c r="Y42" s="207">
        <f>วันทำงาน!AQ42</f>
        <v>0</v>
      </c>
      <c r="Z42" s="208">
        <f>IF((AND($W42&gt;=100%,Y42&gt;=เงื่อนไข!$C$4*เงื่อนไข!$D$4)),100%,IF(Y42&lt;&gt;0,Y42/V42,0))</f>
        <v>0</v>
      </c>
      <c r="AA42" s="208">
        <f>IF(W42&gt;=80%,เงื่อนไข!$H$4,IF($W42&gt;=51%,เงื่อนไข!$G$4,IF($W42=50%,เงื่อนไข!$F$4,IF($W42&lt;50%,เงื่อนไข!$E$4))))</f>
        <v>0</v>
      </c>
      <c r="AB42" s="209">
        <f>IF(Z42&gt;=เงื่อนไข!$D$4,AA42*Y42,0)</f>
        <v>0</v>
      </c>
      <c r="AC42" s="210">
        <f t="shared" si="8"/>
        <v>0</v>
      </c>
      <c r="AD42" s="207">
        <f>วันทำงาน!AR42</f>
        <v>0</v>
      </c>
      <c r="AE42" s="208">
        <f>IF(AE$3&lt;&gt;"",$Z42,IF((AND($W42&gt;=100%,AD42&gt;=เงื่อนไข!$C$4*เงื่อนไข!$D$4)),100%,IF(AD42&lt;&gt;0,AD42/$V42,0)))</f>
        <v>0</v>
      </c>
      <c r="AF42" s="208">
        <f>IF($W42&gt;=80%,เงื่อนไข!$L$4,IF($W42&gt;=51%,เงื่อนไข!$K$4,IF($W42=50%,เงื่อนไข!$J$4,IF($W42&lt;50%,เงื่อนไข!$I$4))))</f>
        <v>0</v>
      </c>
      <c r="AG42" s="209">
        <f>IF(AE42&gt;=เงื่อนไข!$D$4,AF42*AD42,0)</f>
        <v>0</v>
      </c>
      <c r="AH42" s="210">
        <f t="shared" si="9"/>
        <v>0</v>
      </c>
      <c r="AI42" s="207">
        <f>วันทำงาน!AS42</f>
        <v>0</v>
      </c>
      <c r="AJ42" s="208">
        <f>IF(AJ$3&lt;&gt;"",$Z42,IF((AND($W42&gt;=100%,AI42&gt;=เงื่อนไข!$C$4*เงื่อนไข!$D$4)),100%,IF(AI42&lt;&gt;0,AI42/$V42,0)))</f>
        <v>0</v>
      </c>
      <c r="AK42" s="208">
        <f>IF($W42&gt;=80%,เงื่อนไข!$P$4,IF($W42&gt;=51%,เงื่อนไข!$O$4,IF($W42=50%,เงื่อนไข!$N$4,IF($W42&lt;50%,เงื่อนไข!$M$4))))</f>
        <v>0</v>
      </c>
      <c r="AL42" s="209">
        <f>IF(AJ42&gt;=เงื่อนไข!$D$4,AK42*AI42,0)</f>
        <v>0</v>
      </c>
      <c r="AM42" s="210">
        <f t="shared" si="10"/>
        <v>0</v>
      </c>
      <c r="AN42" s="207">
        <f>วันทำงาน!AT42</f>
        <v>0</v>
      </c>
      <c r="AO42" s="208">
        <f>IF(AO$3&lt;&gt;"",$Z42,IF((AND($W42&gt;=100%,AN42&gt;=เงื่อนไข!$C$4*เงื่อนไข!$D$4)),100%,IF(AN42&lt;&gt;0,AN42/$V42,0)))</f>
        <v>0</v>
      </c>
      <c r="AP42" s="208">
        <f>IF($W42&gt;=80%,เงื่อนไข!$T$4,IF($W42&gt;=51%,เงื่อนไข!$S$4,IF($W42=50%,เงื่อนไข!$R$4,IF($W42&lt;50%,เงื่อนไข!$Q$4))))</f>
        <v>0</v>
      </c>
      <c r="AQ42" s="209">
        <f>IF(AO42&gt;=เงื่อนไข!$D$4,AP42*AN42,0)</f>
        <v>0</v>
      </c>
      <c r="AR42" s="210">
        <f t="shared" si="11"/>
        <v>0</v>
      </c>
      <c r="AS42" s="207">
        <f>วันทำงาน!AU42</f>
        <v>0</v>
      </c>
      <c r="AT42" s="208">
        <f>IF(AT$3&lt;&gt;"",$Z42,IF((AND($W42&gt;=100%,AS42&gt;=เงื่อนไข!$C$4*เงื่อนไข!$D$4)),100%,IF(AS42&lt;&gt;0,AS42/$V42,0)))</f>
        <v>0</v>
      </c>
      <c r="AU42" s="208">
        <f>IF($W42&gt;=80%,เงื่อนไข!$X$4,IF($W42&gt;=51%,เงื่อนไข!$W$4,IF($W42=50%,เงื่อนไข!$V$4,IF($W42&lt;50%,เงื่อนไข!$U$4))))</f>
        <v>0</v>
      </c>
      <c r="AV42" s="209">
        <f>IF(AT42&gt;=เงื่อนไข!$D$4,AU42*AS42,0)</f>
        <v>0</v>
      </c>
      <c r="AW42" s="210">
        <f t="shared" si="12"/>
        <v>0</v>
      </c>
      <c r="AX42" s="207">
        <f>วันทำงาน!AV42</f>
        <v>0</v>
      </c>
      <c r="AY42" s="208">
        <f>IF(AY$3&lt;&gt;"",$Z42,IF((AND($W42&gt;=100%,AX42&gt;=เงื่อนไข!$C$4*เงื่อนไข!$D$4)),100%,IF(AX42&lt;&gt;0,AX42/$V42,0)))</f>
        <v>0</v>
      </c>
      <c r="AZ42" s="208">
        <f>IF($W42&gt;=80%,เงื่อนไข!$AB$4,IF($W42&gt;=51%,เงื่อนไข!$AA$4,IF($W42=50%,เงื่อนไข!$Z$4,IF($W42&lt;50%,เงื่อนไข!$Y$4))))</f>
        <v>0</v>
      </c>
      <c r="BA42" s="209">
        <f>IF(AY42&gt;=เงื่อนไข!$D$4,AZ42*AX42,0)</f>
        <v>0</v>
      </c>
      <c r="BB42" s="210">
        <f t="shared" si="13"/>
        <v>0</v>
      </c>
      <c r="BC42" s="207">
        <f>วันทำงาน!AW42</f>
        <v>0</v>
      </c>
      <c r="BD42" s="208">
        <f>IF(BD$3&lt;&gt;"",$Z42,IF((AND($W42&gt;=100%,BC42&gt;=เงื่อนไข!$C$4*เงื่อนไข!$D$4)),100%,IF(BC42&lt;&gt;0,BC42/$V42,0)))</f>
        <v>0</v>
      </c>
      <c r="BE42" s="208">
        <f>IF($W42&gt;=80%,เงื่อนไข!$AF$4,IF($W42&gt;=51%,เงื่อนไข!$AE$4,IF($W42=50%,เงื่อนไข!$AD$4,IF($W42&lt;50%,เงื่อนไข!$AC$4))))</f>
        <v>0</v>
      </c>
      <c r="BF42" s="209">
        <f>IF(BD42&gt;=เงื่อนไข!$D$4,BE42*BC42,0)</f>
        <v>0</v>
      </c>
      <c r="BG42" s="210">
        <f t="shared" si="14"/>
        <v>0</v>
      </c>
      <c r="BH42" s="207">
        <f>วันทำงาน!AX42</f>
        <v>0</v>
      </c>
      <c r="BI42" s="208">
        <f>IF(BI$3&lt;&gt;"",$Z42,IF((AND($W42&gt;=100%,BH42&gt;=เงื่อนไข!$C$4*เงื่อนไข!$D$4)),100%,IF(BH42&lt;&gt;0,BH42/$V42,0)))</f>
        <v>0</v>
      </c>
      <c r="BJ42" s="208">
        <f>IF($W42&gt;=80%,เงื่อนไข!$AJ$4,IF($W42&gt;=51%,เงื่อนไข!$AI$4,IF($W42=50%,เงื่อนไข!$AH$4,IF($W42&lt;50%,เงื่อนไข!$AG$4))))</f>
        <v>0</v>
      </c>
      <c r="BK42" s="209">
        <f>IF(BI42&gt;=เงื่อนไข!$D$4,BJ42*BH42,0)</f>
        <v>0</v>
      </c>
      <c r="BL42" s="210">
        <f t="shared" si="15"/>
        <v>0</v>
      </c>
    </row>
    <row r="43" spans="1:64" s="7" customFormat="1" hidden="1" x14ac:dyDescent="0.2">
      <c r="A43" s="204" t="str">
        <f>IF(วันทำงาน!A43&lt;&gt;"",วันทำงาน!A43,"")</f>
        <v/>
      </c>
      <c r="B43" s="204" t="str">
        <f>IF(วันทำงาน!B43&lt;&gt;"",วันทำงาน!B43,"")</f>
        <v/>
      </c>
      <c r="C43" s="204"/>
      <c r="D43" s="204" t="str">
        <f>IF(วันทำงาน!C43&lt;&gt;"",วันทำงาน!C43,"")</f>
        <v/>
      </c>
      <c r="E43" s="205" t="str">
        <f>IF(วันทำงาน!D43&lt;&gt;"",วันทำงาน!D43,"")</f>
        <v/>
      </c>
      <c r="F43" s="105" t="str">
        <f>IF(วันทำงาน!E43&lt;&gt;"",วันทำงาน!E43,"")</f>
        <v/>
      </c>
      <c r="G43" s="204" t="str">
        <f>IF(วันทำงาน!F43&lt;&gt;"",วันทำงาน!F43,"")</f>
        <v/>
      </c>
      <c r="H43" s="238" t="str">
        <f>IF(F43="Salesman",วันทำงาน!G43,"")</f>
        <v/>
      </c>
      <c r="I43" s="243">
        <f t="shared" si="2"/>
        <v>0</v>
      </c>
      <c r="J43" s="238" t="str">
        <f>IF(F43="Salesman",วันทำงาน!H43,"")</f>
        <v/>
      </c>
      <c r="K43" s="243"/>
      <c r="L43" s="204" t="str">
        <f>IF(วันทำงาน!J43&lt;&gt;"",วันทำงาน!J43,"")</f>
        <v/>
      </c>
      <c r="M43" s="204" t="str">
        <f>IF(วันทำงาน!K43&lt;&gt;"",วันทำงาน!K43,"")</f>
        <v/>
      </c>
      <c r="N43" s="206">
        <f t="shared" si="16"/>
        <v>0</v>
      </c>
      <c r="O43" s="206">
        <f t="shared" si="4"/>
        <v>0</v>
      </c>
      <c r="P43" s="206" t="e">
        <f>IF((AND(F43="Salesman",H43&lt;&gt;"")),N43*M43/L43,VLOOKUP(B43,H$15:O$63,6,0)*M43*(100%-เงื่อนไข!$B$4))</f>
        <v>#VALUE!</v>
      </c>
      <c r="Q43" s="206">
        <f>IF(H43&lt;&gt;"",N43*เงื่อนไข!$B$4,N43)</f>
        <v>0</v>
      </c>
      <c r="R43" s="206">
        <f>SUMIF(วันทำงาน!$F$67:$F$157,B43,วันทำงาน!$K$67:$K$157)</f>
        <v>0</v>
      </c>
      <c r="S43" s="218">
        <f t="shared" si="5"/>
        <v>0</v>
      </c>
      <c r="T43" s="218">
        <f t="shared" si="6"/>
        <v>0</v>
      </c>
      <c r="U43" s="140">
        <f>_xlfn.IFNA(VLOOKUP($F43,เงื่อนไข!$A$4:$AJ$7,3,0),0)</f>
        <v>0</v>
      </c>
      <c r="V43" s="140">
        <f>IF(วันทำงาน!I43&lt;&gt;"",วันทำงาน!I43,0)</f>
        <v>0</v>
      </c>
      <c r="W43" s="139">
        <f t="shared" si="7"/>
        <v>0</v>
      </c>
      <c r="X43" s="220" t="str">
        <f>IF((AND(W43&gt;=80%,Z43&gt;=เงื่อนไข!$D$4)),"P","")</f>
        <v/>
      </c>
      <c r="Y43" s="207">
        <f>วันทำงาน!AQ43</f>
        <v>0</v>
      </c>
      <c r="Z43" s="208">
        <f>IF((AND($W43&gt;=100%,Y43&gt;=เงื่อนไข!$C$4*เงื่อนไข!$D$4)),100%,IF(Y43&lt;&gt;0,Y43/V43,0))</f>
        <v>0</v>
      </c>
      <c r="AA43" s="208">
        <f>IF(W43&gt;=80%,เงื่อนไข!$H$4,IF($W43&gt;=51%,เงื่อนไข!$G$4,IF($W43=50%,เงื่อนไข!$F$4,IF($W43&lt;50%,เงื่อนไข!$E$4))))</f>
        <v>0</v>
      </c>
      <c r="AB43" s="209">
        <f>IF(Z43&gt;=เงื่อนไข!$D$4,AA43*Y43,0)</f>
        <v>0</v>
      </c>
      <c r="AC43" s="210">
        <f t="shared" si="8"/>
        <v>0</v>
      </c>
      <c r="AD43" s="207">
        <f>วันทำงาน!AR43</f>
        <v>0</v>
      </c>
      <c r="AE43" s="208">
        <f>IF(AE$3&lt;&gt;"",$Z43,IF((AND($W43&gt;=100%,AD43&gt;=เงื่อนไข!$C$4*เงื่อนไข!$D$4)),100%,IF(AD43&lt;&gt;0,AD43/$V43,0)))</f>
        <v>0</v>
      </c>
      <c r="AF43" s="208">
        <f>IF($W43&gt;=80%,เงื่อนไข!$L$4,IF($W43&gt;=51%,เงื่อนไข!$K$4,IF($W43=50%,เงื่อนไข!$J$4,IF($W43&lt;50%,เงื่อนไข!$I$4))))</f>
        <v>0</v>
      </c>
      <c r="AG43" s="209">
        <f>IF(AE43&gt;=เงื่อนไข!$D$4,AF43*AD43,0)</f>
        <v>0</v>
      </c>
      <c r="AH43" s="210">
        <f t="shared" si="9"/>
        <v>0</v>
      </c>
      <c r="AI43" s="207">
        <f>วันทำงาน!AS43</f>
        <v>0</v>
      </c>
      <c r="AJ43" s="208">
        <f>IF(AJ$3&lt;&gt;"",$Z43,IF((AND($W43&gt;=100%,AI43&gt;=เงื่อนไข!$C$4*เงื่อนไข!$D$4)),100%,IF(AI43&lt;&gt;0,AI43/$V43,0)))</f>
        <v>0</v>
      </c>
      <c r="AK43" s="208">
        <f>IF($W43&gt;=80%,เงื่อนไข!$P$4,IF($W43&gt;=51%,เงื่อนไข!$O$4,IF($W43=50%,เงื่อนไข!$N$4,IF($W43&lt;50%,เงื่อนไข!$M$4))))</f>
        <v>0</v>
      </c>
      <c r="AL43" s="209">
        <f>IF(AJ43&gt;=เงื่อนไข!$D$4,AK43*AI43,0)</f>
        <v>0</v>
      </c>
      <c r="AM43" s="210">
        <f t="shared" si="10"/>
        <v>0</v>
      </c>
      <c r="AN43" s="207">
        <f>วันทำงาน!AT43</f>
        <v>0</v>
      </c>
      <c r="AO43" s="208">
        <f>IF(AO$3&lt;&gt;"",$Z43,IF((AND($W43&gt;=100%,AN43&gt;=เงื่อนไข!$C$4*เงื่อนไข!$D$4)),100%,IF(AN43&lt;&gt;0,AN43/$V43,0)))</f>
        <v>0</v>
      </c>
      <c r="AP43" s="208">
        <f>IF($W43&gt;=80%,เงื่อนไข!$T$4,IF($W43&gt;=51%,เงื่อนไข!$S$4,IF($W43=50%,เงื่อนไข!$R$4,IF($W43&lt;50%,เงื่อนไข!$Q$4))))</f>
        <v>0</v>
      </c>
      <c r="AQ43" s="209">
        <f>IF(AO43&gt;=เงื่อนไข!$D$4,AP43*AN43,0)</f>
        <v>0</v>
      </c>
      <c r="AR43" s="210">
        <f t="shared" si="11"/>
        <v>0</v>
      </c>
      <c r="AS43" s="207">
        <f>วันทำงาน!AU43</f>
        <v>0</v>
      </c>
      <c r="AT43" s="208">
        <f>IF(AT$3&lt;&gt;"",$Z43,IF((AND($W43&gt;=100%,AS43&gt;=เงื่อนไข!$C$4*เงื่อนไข!$D$4)),100%,IF(AS43&lt;&gt;0,AS43/$V43,0)))</f>
        <v>0</v>
      </c>
      <c r="AU43" s="208">
        <f>IF($W43&gt;=80%,เงื่อนไข!$X$4,IF($W43&gt;=51%,เงื่อนไข!$W$4,IF($W43=50%,เงื่อนไข!$V$4,IF($W43&lt;50%,เงื่อนไข!$U$4))))</f>
        <v>0</v>
      </c>
      <c r="AV43" s="209">
        <f>IF(AT43&gt;=เงื่อนไข!$D$4,AU43*AS43,0)</f>
        <v>0</v>
      </c>
      <c r="AW43" s="210">
        <f t="shared" si="12"/>
        <v>0</v>
      </c>
      <c r="AX43" s="207">
        <f>วันทำงาน!AV43</f>
        <v>0</v>
      </c>
      <c r="AY43" s="208">
        <f>IF(AY$3&lt;&gt;"",$Z43,IF((AND($W43&gt;=100%,AX43&gt;=เงื่อนไข!$C$4*เงื่อนไข!$D$4)),100%,IF(AX43&lt;&gt;0,AX43/$V43,0)))</f>
        <v>0</v>
      </c>
      <c r="AZ43" s="208">
        <f>IF($W43&gt;=80%,เงื่อนไข!$AB$4,IF($W43&gt;=51%,เงื่อนไข!$AA$4,IF($W43=50%,เงื่อนไข!$Z$4,IF($W43&lt;50%,เงื่อนไข!$Y$4))))</f>
        <v>0</v>
      </c>
      <c r="BA43" s="209">
        <f>IF(AY43&gt;=เงื่อนไข!$D$4,AZ43*AX43,0)</f>
        <v>0</v>
      </c>
      <c r="BB43" s="210">
        <f t="shared" si="13"/>
        <v>0</v>
      </c>
      <c r="BC43" s="207">
        <f>วันทำงาน!AW43</f>
        <v>0</v>
      </c>
      <c r="BD43" s="208">
        <f>IF(BD$3&lt;&gt;"",$Z43,IF((AND($W43&gt;=100%,BC43&gt;=เงื่อนไข!$C$4*เงื่อนไข!$D$4)),100%,IF(BC43&lt;&gt;0,BC43/$V43,0)))</f>
        <v>0</v>
      </c>
      <c r="BE43" s="208">
        <f>IF($W43&gt;=80%,เงื่อนไข!$AF$4,IF($W43&gt;=51%,เงื่อนไข!$AE$4,IF($W43=50%,เงื่อนไข!$AD$4,IF($W43&lt;50%,เงื่อนไข!$AC$4))))</f>
        <v>0</v>
      </c>
      <c r="BF43" s="209">
        <f>IF(BD43&gt;=เงื่อนไข!$D$4,BE43*BC43,0)</f>
        <v>0</v>
      </c>
      <c r="BG43" s="210">
        <f t="shared" si="14"/>
        <v>0</v>
      </c>
      <c r="BH43" s="207">
        <f>วันทำงาน!AX43</f>
        <v>0</v>
      </c>
      <c r="BI43" s="208">
        <f>IF(BI$3&lt;&gt;"",$Z43,IF((AND($W43&gt;=100%,BH43&gt;=เงื่อนไข!$C$4*เงื่อนไข!$D$4)),100%,IF(BH43&lt;&gt;0,BH43/$V43,0)))</f>
        <v>0</v>
      </c>
      <c r="BJ43" s="208">
        <f>IF($W43&gt;=80%,เงื่อนไข!$AJ$4,IF($W43&gt;=51%,เงื่อนไข!$AI$4,IF($W43=50%,เงื่อนไข!$AH$4,IF($W43&lt;50%,เงื่อนไข!$AG$4))))</f>
        <v>0</v>
      </c>
      <c r="BK43" s="209">
        <f>IF(BI43&gt;=เงื่อนไข!$D$4,BJ43*BH43,0)</f>
        <v>0</v>
      </c>
      <c r="BL43" s="210">
        <f t="shared" si="15"/>
        <v>0</v>
      </c>
    </row>
    <row r="44" spans="1:64" s="7" customFormat="1" x14ac:dyDescent="0.2">
      <c r="A44" s="204" t="str">
        <f>IF(วันทำงาน!A44&lt;&gt;"",วันทำงาน!A44,"")</f>
        <v/>
      </c>
      <c r="B44" s="204" t="str">
        <f>IF(วันทำงาน!B44&lt;&gt;"",วันทำงาน!B44,"")</f>
        <v/>
      </c>
      <c r="C44" s="204"/>
      <c r="D44" s="204" t="str">
        <f>IF(วันทำงาน!C44&lt;&gt;"",วันทำงาน!C44,"")</f>
        <v/>
      </c>
      <c r="E44" s="205" t="str">
        <f>IF(วันทำงาน!D44&lt;&gt;"",วันทำงาน!D44,"")</f>
        <v/>
      </c>
      <c r="F44" s="105" t="str">
        <f>IF(วันทำงาน!E44&lt;&gt;"",วันทำงาน!E44,"")</f>
        <v/>
      </c>
      <c r="G44" s="204" t="str">
        <f>IF(วันทำงาน!F44&lt;&gt;"",วันทำงาน!F44,"")</f>
        <v/>
      </c>
      <c r="H44" s="238" t="str">
        <f>IF(F44="Salesman",วันทำงาน!G44,"")</f>
        <v/>
      </c>
      <c r="I44" s="243">
        <f t="shared" si="2"/>
        <v>0</v>
      </c>
      <c r="J44" s="238" t="str">
        <f>IF(F44="Salesman",วันทำงาน!H44,"")</f>
        <v/>
      </c>
      <c r="K44" s="243"/>
      <c r="L44" s="204" t="str">
        <f>IF(วันทำงาน!J44&lt;&gt;"",วันทำงาน!J44,"")</f>
        <v/>
      </c>
      <c r="M44" s="204" t="str">
        <f>IF(วันทำงาน!K44&lt;&gt;"",วันทำงาน!K44,"")</f>
        <v/>
      </c>
      <c r="N44" s="206">
        <f t="shared" si="16"/>
        <v>0</v>
      </c>
      <c r="O44" s="206">
        <f t="shared" si="4"/>
        <v>0</v>
      </c>
      <c r="P44" s="206" t="e">
        <f>IF((AND(F44="Salesman",H44&lt;&gt;"")),N44*M44/L44,VLOOKUP(B44,H$15:O$63,6,0)*M44*(100%-เงื่อนไข!$B$4))</f>
        <v>#VALUE!</v>
      </c>
      <c r="Q44" s="206">
        <f>IF(H44&lt;&gt;"",N44*เงื่อนไข!$B$4,N44)</f>
        <v>0</v>
      </c>
      <c r="R44" s="206">
        <f>SUMIF(วันทำงาน!$F$67:$F$157,B44,วันทำงาน!$K$67:$K$157)</f>
        <v>0</v>
      </c>
      <c r="S44" s="218">
        <f t="shared" si="5"/>
        <v>0</v>
      </c>
      <c r="T44" s="218">
        <f t="shared" si="6"/>
        <v>0</v>
      </c>
      <c r="U44" s="140">
        <f>_xlfn.IFNA(VLOOKUP($F44,เงื่อนไข!$A$4:$AJ$7,3,0),0)</f>
        <v>0</v>
      </c>
      <c r="V44" s="140">
        <f>IF(วันทำงาน!I44&lt;&gt;"",วันทำงาน!I44,0)</f>
        <v>0</v>
      </c>
      <c r="W44" s="139">
        <f t="shared" si="7"/>
        <v>0</v>
      </c>
      <c r="X44" s="220" t="str">
        <f>IF((AND(W44&gt;=80%,Z44&gt;=เงื่อนไข!$D$4)),"P","")</f>
        <v/>
      </c>
      <c r="Y44" s="207">
        <f>วันทำงาน!AQ44</f>
        <v>0</v>
      </c>
      <c r="Z44" s="208">
        <f>IF((AND($W44&gt;=100%,Y44&gt;=เงื่อนไข!$C$4*เงื่อนไข!$D$4)),100%,IF(Y44&lt;&gt;0,Y44/V44,0))</f>
        <v>0</v>
      </c>
      <c r="AA44" s="208">
        <f>IF(W44&gt;=80%,เงื่อนไข!$H$4,IF($W44&gt;=51%,เงื่อนไข!$G$4,IF($W44=50%,เงื่อนไข!$F$4,IF($W44&lt;50%,เงื่อนไข!$E$4))))</f>
        <v>0</v>
      </c>
      <c r="AB44" s="209">
        <f>IF(Z44&gt;=เงื่อนไข!$D$4,AA44*Y44,0)</f>
        <v>0</v>
      </c>
      <c r="AC44" s="210">
        <f t="shared" si="8"/>
        <v>0</v>
      </c>
      <c r="AD44" s="207">
        <f>วันทำงาน!AR44</f>
        <v>0</v>
      </c>
      <c r="AE44" s="208">
        <f>IF(AE$3&lt;&gt;"",$Z44,IF((AND($W44&gt;=100%,AD44&gt;=เงื่อนไข!$C$4*เงื่อนไข!$D$4)),100%,IF(AD44&lt;&gt;0,AD44/$V44,0)))</f>
        <v>0</v>
      </c>
      <c r="AF44" s="208">
        <f>IF($W44&gt;=80%,เงื่อนไข!$L$4,IF($W44&gt;=51%,เงื่อนไข!$K$4,IF($W44=50%,เงื่อนไข!$J$4,IF($W44&lt;50%,เงื่อนไข!$I$4))))</f>
        <v>0</v>
      </c>
      <c r="AG44" s="209">
        <f>IF(AE44&gt;=เงื่อนไข!$D$4,AF44*AD44,0)</f>
        <v>0</v>
      </c>
      <c r="AH44" s="210">
        <f t="shared" si="9"/>
        <v>0</v>
      </c>
      <c r="AI44" s="207">
        <f>วันทำงาน!AS44</f>
        <v>0</v>
      </c>
      <c r="AJ44" s="208">
        <f>IF(AJ$3&lt;&gt;"",$Z44,IF((AND($W44&gt;=100%,AI44&gt;=เงื่อนไข!$C$4*เงื่อนไข!$D$4)),100%,IF(AI44&lt;&gt;0,AI44/$V44,0)))</f>
        <v>0</v>
      </c>
      <c r="AK44" s="208">
        <f>IF($W44&gt;=80%,เงื่อนไข!$P$4,IF($W44&gt;=51%,เงื่อนไข!$O$4,IF($W44=50%,เงื่อนไข!$N$4,IF($W44&lt;50%,เงื่อนไข!$M$4))))</f>
        <v>0</v>
      </c>
      <c r="AL44" s="209">
        <f>IF(AJ44&gt;=เงื่อนไข!$D$4,AK44*AI44,0)</f>
        <v>0</v>
      </c>
      <c r="AM44" s="210">
        <f t="shared" si="10"/>
        <v>0</v>
      </c>
      <c r="AN44" s="207">
        <f>วันทำงาน!AT44</f>
        <v>0</v>
      </c>
      <c r="AO44" s="208">
        <f>IF(AO$3&lt;&gt;"",$Z44,IF((AND($W44&gt;=100%,AN44&gt;=เงื่อนไข!$C$4*เงื่อนไข!$D$4)),100%,IF(AN44&lt;&gt;0,AN44/$V44,0)))</f>
        <v>0</v>
      </c>
      <c r="AP44" s="208">
        <f>IF($W44&gt;=80%,เงื่อนไข!$T$4,IF($W44&gt;=51%,เงื่อนไข!$S$4,IF($W44=50%,เงื่อนไข!$R$4,IF($W44&lt;50%,เงื่อนไข!$Q$4))))</f>
        <v>0</v>
      </c>
      <c r="AQ44" s="209">
        <f>IF(AO44&gt;=เงื่อนไข!$D$4,AP44*AN44,0)</f>
        <v>0</v>
      </c>
      <c r="AR44" s="210">
        <f t="shared" si="11"/>
        <v>0</v>
      </c>
      <c r="AS44" s="207">
        <f>วันทำงาน!AU44</f>
        <v>0</v>
      </c>
      <c r="AT44" s="208">
        <f>IF(AT$3&lt;&gt;"",$Z44,IF((AND($W44&gt;=100%,AS44&gt;=เงื่อนไข!$C$4*เงื่อนไข!$D$4)),100%,IF(AS44&lt;&gt;0,AS44/$V44,0)))</f>
        <v>0</v>
      </c>
      <c r="AU44" s="208">
        <f>IF($W44&gt;=80%,เงื่อนไข!$X$4,IF($W44&gt;=51%,เงื่อนไข!$W$4,IF($W44=50%,เงื่อนไข!$V$4,IF($W44&lt;50%,เงื่อนไข!$U$4))))</f>
        <v>0</v>
      </c>
      <c r="AV44" s="209">
        <f>IF(AT44&gt;=เงื่อนไข!$D$4,AU44*AS44,0)</f>
        <v>0</v>
      </c>
      <c r="AW44" s="210">
        <f t="shared" si="12"/>
        <v>0</v>
      </c>
      <c r="AX44" s="207">
        <f>วันทำงาน!AV44</f>
        <v>0</v>
      </c>
      <c r="AY44" s="208">
        <f>IF(AY$3&lt;&gt;"",$Z44,IF((AND($W44&gt;=100%,AX44&gt;=เงื่อนไข!$C$4*เงื่อนไข!$D$4)),100%,IF(AX44&lt;&gt;0,AX44/$V44,0)))</f>
        <v>0</v>
      </c>
      <c r="AZ44" s="208">
        <f>IF($W44&gt;=80%,เงื่อนไข!$AB$4,IF($W44&gt;=51%,เงื่อนไข!$AA$4,IF($W44=50%,เงื่อนไข!$Z$4,IF($W44&lt;50%,เงื่อนไข!$Y$4))))</f>
        <v>0</v>
      </c>
      <c r="BA44" s="209">
        <f>IF(AY44&gt;=เงื่อนไข!$D$4,AZ44*AX44,0)</f>
        <v>0</v>
      </c>
      <c r="BB44" s="210">
        <f t="shared" si="13"/>
        <v>0</v>
      </c>
      <c r="BC44" s="207">
        <f>วันทำงาน!AW44</f>
        <v>0</v>
      </c>
      <c r="BD44" s="208">
        <f>IF(BD$3&lt;&gt;"",$Z44,IF((AND($W44&gt;=100%,BC44&gt;=เงื่อนไข!$C$4*เงื่อนไข!$D$4)),100%,IF(BC44&lt;&gt;0,BC44/$V44,0)))</f>
        <v>0</v>
      </c>
      <c r="BE44" s="208">
        <f>IF($W44&gt;=80%,เงื่อนไข!$AF$4,IF($W44&gt;=51%,เงื่อนไข!$AE$4,IF($W44=50%,เงื่อนไข!$AD$4,IF($W44&lt;50%,เงื่อนไข!$AC$4))))</f>
        <v>0</v>
      </c>
      <c r="BF44" s="209">
        <f>IF(BD44&gt;=เงื่อนไข!$D$4,BE44*BC44,0)</f>
        <v>0</v>
      </c>
      <c r="BG44" s="210">
        <f t="shared" si="14"/>
        <v>0</v>
      </c>
      <c r="BH44" s="207">
        <f>วันทำงาน!AX44</f>
        <v>0</v>
      </c>
      <c r="BI44" s="208">
        <f>IF(BI$3&lt;&gt;"",$Z44,IF((AND($W44&gt;=100%,BH44&gt;=เงื่อนไข!$C$4*เงื่อนไข!$D$4)),100%,IF(BH44&lt;&gt;0,BH44/$V44,0)))</f>
        <v>0</v>
      </c>
      <c r="BJ44" s="208">
        <f>IF($W44&gt;=80%,เงื่อนไข!$AJ$4,IF($W44&gt;=51%,เงื่อนไข!$AI$4,IF($W44=50%,เงื่อนไข!$AH$4,IF($W44&lt;50%,เงื่อนไข!$AG$4))))</f>
        <v>0</v>
      </c>
      <c r="BK44" s="209">
        <f>IF(BI44&gt;=เงื่อนไข!$D$4,BJ44*BH44,0)</f>
        <v>0</v>
      </c>
      <c r="BL44" s="210">
        <f t="shared" si="15"/>
        <v>0</v>
      </c>
    </row>
    <row r="45" spans="1:64" s="7" customFormat="1" x14ac:dyDescent="0.2">
      <c r="A45" s="204" t="str">
        <f>IF(วันทำงาน!A45&lt;&gt;"",วันทำงาน!A45,"")</f>
        <v/>
      </c>
      <c r="B45" s="204" t="str">
        <f>IF(วันทำงาน!B45&lt;&gt;"",วันทำงาน!B45,"")</f>
        <v/>
      </c>
      <c r="C45" s="204"/>
      <c r="D45" s="204" t="str">
        <f>IF(วันทำงาน!C45&lt;&gt;"",วันทำงาน!C45,"")</f>
        <v/>
      </c>
      <c r="E45" s="205" t="str">
        <f>IF(วันทำงาน!D45&lt;&gt;"",วันทำงาน!D45,"")</f>
        <v/>
      </c>
      <c r="F45" s="105" t="str">
        <f>IF(วันทำงาน!E45&lt;&gt;"",วันทำงาน!E45,"")</f>
        <v/>
      </c>
      <c r="G45" s="204" t="str">
        <f>IF(วันทำงาน!F45&lt;&gt;"",วันทำงาน!F45,"")</f>
        <v/>
      </c>
      <c r="H45" s="238" t="str">
        <f>IF(F45="Salesman",วันทำงาน!G45,"")</f>
        <v/>
      </c>
      <c r="I45" s="243">
        <f t="shared" si="2"/>
        <v>0</v>
      </c>
      <c r="J45" s="238" t="str">
        <f>IF(F45="Salesman",วันทำงาน!H45,"")</f>
        <v/>
      </c>
      <c r="K45" s="243"/>
      <c r="L45" s="204" t="str">
        <f>IF(วันทำงาน!J45&lt;&gt;"",วันทำงาน!J45,"")</f>
        <v/>
      </c>
      <c r="M45" s="204" t="str">
        <f>IF(วันทำงาน!K45&lt;&gt;"",วันทำงาน!K45,"")</f>
        <v/>
      </c>
      <c r="N45" s="206">
        <f t="shared" si="16"/>
        <v>0</v>
      </c>
      <c r="O45" s="206">
        <f t="shared" si="4"/>
        <v>0</v>
      </c>
      <c r="P45" s="206" t="e">
        <f>IF((AND(F45="Salesman",H45&lt;&gt;"")),N45*M45/L45,VLOOKUP(B45,H$15:O$63,6,0)*M45*(100%-เงื่อนไข!$B$4))</f>
        <v>#VALUE!</v>
      </c>
      <c r="Q45" s="206">
        <f>IF(H45&lt;&gt;"",N45*เงื่อนไข!$B$4,N45)</f>
        <v>0</v>
      </c>
      <c r="R45" s="206">
        <f>SUMIF(วันทำงาน!$F$67:$F$157,B45,วันทำงาน!$K$67:$K$157)</f>
        <v>0</v>
      </c>
      <c r="S45" s="218">
        <f t="shared" si="5"/>
        <v>0</v>
      </c>
      <c r="T45" s="218">
        <f t="shared" si="6"/>
        <v>0</v>
      </c>
      <c r="U45" s="140">
        <f>_xlfn.IFNA(VLOOKUP($F45,เงื่อนไข!$A$4:$AJ$7,3,0),0)</f>
        <v>0</v>
      </c>
      <c r="V45" s="140">
        <f>IF(วันทำงาน!I45&lt;&gt;"",วันทำงาน!I45,0)</f>
        <v>0</v>
      </c>
      <c r="W45" s="139">
        <f t="shared" si="7"/>
        <v>0</v>
      </c>
      <c r="X45" s="220" t="str">
        <f>IF((AND(W45&gt;=80%,Z45&gt;=เงื่อนไข!$D$4)),"P","")</f>
        <v/>
      </c>
      <c r="Y45" s="207">
        <f>วันทำงาน!AQ45</f>
        <v>0</v>
      </c>
      <c r="Z45" s="208">
        <f>IF((AND($W45&gt;=100%,Y45&gt;=เงื่อนไข!$C$4*เงื่อนไข!$D$4)),100%,IF(Y45&lt;&gt;0,Y45/V45,0))</f>
        <v>0</v>
      </c>
      <c r="AA45" s="208">
        <f>IF(W45&gt;=80%,เงื่อนไข!$H$4,IF($W45&gt;=51%,เงื่อนไข!$G$4,IF($W45=50%,เงื่อนไข!$F$4,IF($W45&lt;50%,เงื่อนไข!$E$4))))</f>
        <v>0</v>
      </c>
      <c r="AB45" s="209">
        <f>IF(Z45&gt;=เงื่อนไข!$D$4,AA45*Y45,0)</f>
        <v>0</v>
      </c>
      <c r="AC45" s="210">
        <f t="shared" si="8"/>
        <v>0</v>
      </c>
      <c r="AD45" s="207">
        <f>วันทำงาน!AR45</f>
        <v>0</v>
      </c>
      <c r="AE45" s="208">
        <f>IF(AE$3&lt;&gt;"",$Z45,IF((AND($W45&gt;=100%,AD45&gt;=เงื่อนไข!$C$4*เงื่อนไข!$D$4)),100%,IF(AD45&lt;&gt;0,AD45/$V45,0)))</f>
        <v>0</v>
      </c>
      <c r="AF45" s="208">
        <f>IF($W45&gt;=80%,เงื่อนไข!$L$4,IF($W45&gt;=51%,เงื่อนไข!$K$4,IF($W45=50%,เงื่อนไข!$J$4,IF($W45&lt;50%,เงื่อนไข!$I$4))))</f>
        <v>0</v>
      </c>
      <c r="AG45" s="209">
        <f>IF(AE45&gt;=เงื่อนไข!$D$4,AF45*AD45,0)</f>
        <v>0</v>
      </c>
      <c r="AH45" s="210">
        <f t="shared" si="9"/>
        <v>0</v>
      </c>
      <c r="AI45" s="207">
        <f>วันทำงาน!AS45</f>
        <v>0</v>
      </c>
      <c r="AJ45" s="208">
        <f>IF(AJ$3&lt;&gt;"",$Z45,IF((AND($W45&gt;=100%,AI45&gt;=เงื่อนไข!$C$4*เงื่อนไข!$D$4)),100%,IF(AI45&lt;&gt;0,AI45/$V45,0)))</f>
        <v>0</v>
      </c>
      <c r="AK45" s="208">
        <f>IF($W45&gt;=80%,เงื่อนไข!$P$4,IF($W45&gt;=51%,เงื่อนไข!$O$4,IF($W45=50%,เงื่อนไข!$N$4,IF($W45&lt;50%,เงื่อนไข!$M$4))))</f>
        <v>0</v>
      </c>
      <c r="AL45" s="209">
        <f>IF(AJ45&gt;=เงื่อนไข!$D$4,AK45*AI45,0)</f>
        <v>0</v>
      </c>
      <c r="AM45" s="210">
        <f t="shared" si="10"/>
        <v>0</v>
      </c>
      <c r="AN45" s="207">
        <f>วันทำงาน!AT45</f>
        <v>0</v>
      </c>
      <c r="AO45" s="208">
        <f>IF(AO$3&lt;&gt;"",$Z45,IF((AND($W45&gt;=100%,AN45&gt;=เงื่อนไข!$C$4*เงื่อนไข!$D$4)),100%,IF(AN45&lt;&gt;0,AN45/$V45,0)))</f>
        <v>0</v>
      </c>
      <c r="AP45" s="208">
        <f>IF($W45&gt;=80%,เงื่อนไข!$T$4,IF($W45&gt;=51%,เงื่อนไข!$S$4,IF($W45=50%,เงื่อนไข!$R$4,IF($W45&lt;50%,เงื่อนไข!$Q$4))))</f>
        <v>0</v>
      </c>
      <c r="AQ45" s="209">
        <f>IF(AO45&gt;=เงื่อนไข!$D$4,AP45*AN45,0)</f>
        <v>0</v>
      </c>
      <c r="AR45" s="210">
        <f t="shared" si="11"/>
        <v>0</v>
      </c>
      <c r="AS45" s="207">
        <f>วันทำงาน!AU45</f>
        <v>0</v>
      </c>
      <c r="AT45" s="208">
        <f>IF(AT$3&lt;&gt;"",$Z45,IF((AND($W45&gt;=100%,AS45&gt;=เงื่อนไข!$C$4*เงื่อนไข!$D$4)),100%,IF(AS45&lt;&gt;0,AS45/$V45,0)))</f>
        <v>0</v>
      </c>
      <c r="AU45" s="208">
        <f>IF($W45&gt;=80%,เงื่อนไข!$X$4,IF($W45&gt;=51%,เงื่อนไข!$W$4,IF($W45=50%,เงื่อนไข!$V$4,IF($W45&lt;50%,เงื่อนไข!$U$4))))</f>
        <v>0</v>
      </c>
      <c r="AV45" s="209">
        <f>IF(AT45&gt;=เงื่อนไข!$D$4,AU45*AS45,0)</f>
        <v>0</v>
      </c>
      <c r="AW45" s="210">
        <f t="shared" si="12"/>
        <v>0</v>
      </c>
      <c r="AX45" s="207">
        <f>วันทำงาน!AV45</f>
        <v>0</v>
      </c>
      <c r="AY45" s="208">
        <f>IF(AY$3&lt;&gt;"",$Z45,IF((AND($W45&gt;=100%,AX45&gt;=เงื่อนไข!$C$4*เงื่อนไข!$D$4)),100%,IF(AX45&lt;&gt;0,AX45/$V45,0)))</f>
        <v>0</v>
      </c>
      <c r="AZ45" s="208">
        <f>IF($W45&gt;=80%,เงื่อนไข!$AB$4,IF($W45&gt;=51%,เงื่อนไข!$AA$4,IF($W45=50%,เงื่อนไข!$Z$4,IF($W45&lt;50%,เงื่อนไข!$Y$4))))</f>
        <v>0</v>
      </c>
      <c r="BA45" s="209">
        <f>IF(AY45&gt;=เงื่อนไข!$D$4,AZ45*AX45,0)</f>
        <v>0</v>
      </c>
      <c r="BB45" s="210">
        <f t="shared" si="13"/>
        <v>0</v>
      </c>
      <c r="BC45" s="207">
        <f>วันทำงาน!AW45</f>
        <v>0</v>
      </c>
      <c r="BD45" s="208">
        <f>IF(BD$3&lt;&gt;"",$Z45,IF((AND($W45&gt;=100%,BC45&gt;=เงื่อนไข!$C$4*เงื่อนไข!$D$4)),100%,IF(BC45&lt;&gt;0,BC45/$V45,0)))</f>
        <v>0</v>
      </c>
      <c r="BE45" s="208">
        <f>IF($W45&gt;=80%,เงื่อนไข!$AF$4,IF($W45&gt;=51%,เงื่อนไข!$AE$4,IF($W45=50%,เงื่อนไข!$AD$4,IF($W45&lt;50%,เงื่อนไข!$AC$4))))</f>
        <v>0</v>
      </c>
      <c r="BF45" s="209">
        <f>IF(BD45&gt;=เงื่อนไข!$D$4,BE45*BC45,0)</f>
        <v>0</v>
      </c>
      <c r="BG45" s="210">
        <f t="shared" si="14"/>
        <v>0</v>
      </c>
      <c r="BH45" s="207">
        <f>วันทำงาน!AX45</f>
        <v>0</v>
      </c>
      <c r="BI45" s="208">
        <f>IF(BI$3&lt;&gt;"",$Z45,IF((AND($W45&gt;=100%,BH45&gt;=เงื่อนไข!$C$4*เงื่อนไข!$D$4)),100%,IF(BH45&lt;&gt;0,BH45/$V45,0)))</f>
        <v>0</v>
      </c>
      <c r="BJ45" s="208">
        <f>IF($W45&gt;=80%,เงื่อนไข!$AJ$4,IF($W45&gt;=51%,เงื่อนไข!$AI$4,IF($W45=50%,เงื่อนไข!$AH$4,IF($W45&lt;50%,เงื่อนไข!$AG$4))))</f>
        <v>0</v>
      </c>
      <c r="BK45" s="209">
        <f>IF(BI45&gt;=เงื่อนไข!$D$4,BJ45*BH45,0)</f>
        <v>0</v>
      </c>
      <c r="BL45" s="210">
        <f t="shared" si="15"/>
        <v>0</v>
      </c>
    </row>
    <row r="46" spans="1:64" s="7" customFormat="1" x14ac:dyDescent="0.2">
      <c r="A46" s="204" t="str">
        <f>IF(วันทำงาน!A46&lt;&gt;"",วันทำงาน!A46,"")</f>
        <v/>
      </c>
      <c r="B46" s="204" t="str">
        <f>IF(วันทำงาน!B46&lt;&gt;"",วันทำงาน!B46,"")</f>
        <v/>
      </c>
      <c r="C46" s="204"/>
      <c r="D46" s="204" t="str">
        <f>IF(วันทำงาน!C46&lt;&gt;"",วันทำงาน!C46,"")</f>
        <v/>
      </c>
      <c r="E46" s="205" t="str">
        <f>IF(วันทำงาน!D46&lt;&gt;"",วันทำงาน!D46,"")</f>
        <v/>
      </c>
      <c r="F46" s="105" t="str">
        <f>IF(วันทำงาน!E46&lt;&gt;"",วันทำงาน!E46,"")</f>
        <v/>
      </c>
      <c r="G46" s="204" t="str">
        <f>IF(วันทำงาน!F46&lt;&gt;"",วันทำงาน!F46,"")</f>
        <v/>
      </c>
      <c r="H46" s="238" t="str">
        <f>IF(F46="Salesman",วันทำงาน!G46,"")</f>
        <v/>
      </c>
      <c r="I46" s="243">
        <f t="shared" si="2"/>
        <v>0</v>
      </c>
      <c r="J46" s="238" t="str">
        <f>IF(F46="Salesman",วันทำงาน!H46,"")</f>
        <v/>
      </c>
      <c r="K46" s="243"/>
      <c r="L46" s="204" t="str">
        <f>IF(วันทำงาน!J46&lt;&gt;"",วันทำงาน!J46,"")</f>
        <v/>
      </c>
      <c r="M46" s="204" t="str">
        <f>IF(วันทำงาน!K46&lt;&gt;"",วันทำงาน!K46,"")</f>
        <v/>
      </c>
      <c r="N46" s="206">
        <f t="shared" si="16"/>
        <v>0</v>
      </c>
      <c r="O46" s="206">
        <f t="shared" si="4"/>
        <v>0</v>
      </c>
      <c r="P46" s="206" t="e">
        <f>IF((AND(F46="Salesman",H46&lt;&gt;"")),N46*M46/L46,VLOOKUP(B46,H$15:O$63,6,0)*M46*(100%-เงื่อนไข!$B$4))</f>
        <v>#VALUE!</v>
      </c>
      <c r="Q46" s="206">
        <f>IF(H46&lt;&gt;"",N46*เงื่อนไข!$B$4,N46)</f>
        <v>0</v>
      </c>
      <c r="R46" s="206">
        <f>SUMIF(วันทำงาน!$F$67:$F$157,B46,วันทำงาน!$K$67:$K$157)</f>
        <v>0</v>
      </c>
      <c r="S46" s="218">
        <f t="shared" si="5"/>
        <v>0</v>
      </c>
      <c r="T46" s="218">
        <f t="shared" si="6"/>
        <v>0</v>
      </c>
      <c r="U46" s="140">
        <f>_xlfn.IFNA(VLOOKUP($F46,เงื่อนไข!$A$4:$AJ$7,3,0),0)</f>
        <v>0</v>
      </c>
      <c r="V46" s="140">
        <f>IF(วันทำงาน!I46&lt;&gt;"",วันทำงาน!I46,0)</f>
        <v>0</v>
      </c>
      <c r="W46" s="139">
        <f t="shared" si="7"/>
        <v>0</v>
      </c>
      <c r="X46" s="220" t="str">
        <f>IF((AND(W46&gt;=80%,Z46&gt;=เงื่อนไข!$D$4)),"P","")</f>
        <v/>
      </c>
      <c r="Y46" s="207">
        <f>วันทำงาน!AQ46</f>
        <v>0</v>
      </c>
      <c r="Z46" s="208">
        <f>IF((AND($W46&gt;=100%,Y46&gt;=เงื่อนไข!$C$4*เงื่อนไข!$D$4)),100%,IF(Y46&lt;&gt;0,Y46/V46,0))</f>
        <v>0</v>
      </c>
      <c r="AA46" s="208">
        <f>IF(W46&gt;=80%,เงื่อนไข!$H$4,IF($W46&gt;=51%,เงื่อนไข!$G$4,IF($W46=50%,เงื่อนไข!$F$4,IF($W46&lt;50%,เงื่อนไข!$E$4))))</f>
        <v>0</v>
      </c>
      <c r="AB46" s="209">
        <f>IF(Z46&gt;=เงื่อนไข!$D$4,AA46*Y46,0)</f>
        <v>0</v>
      </c>
      <c r="AC46" s="210">
        <f t="shared" si="8"/>
        <v>0</v>
      </c>
      <c r="AD46" s="207">
        <f>วันทำงาน!AR46</f>
        <v>0</v>
      </c>
      <c r="AE46" s="208">
        <f>IF(AE$3&lt;&gt;"",$Z46,IF((AND($W46&gt;=100%,AD46&gt;=เงื่อนไข!$C$4*เงื่อนไข!$D$4)),100%,IF(AD46&lt;&gt;0,AD46/$V46,0)))</f>
        <v>0</v>
      </c>
      <c r="AF46" s="208">
        <f>IF($W46&gt;=80%,เงื่อนไข!$L$4,IF($W46&gt;=51%,เงื่อนไข!$K$4,IF($W46=50%,เงื่อนไข!$J$4,IF($W46&lt;50%,เงื่อนไข!$I$4))))</f>
        <v>0</v>
      </c>
      <c r="AG46" s="209">
        <f>IF(AE46&gt;=เงื่อนไข!$D$4,AF46*AD46,0)</f>
        <v>0</v>
      </c>
      <c r="AH46" s="210">
        <f t="shared" si="9"/>
        <v>0</v>
      </c>
      <c r="AI46" s="207">
        <f>วันทำงาน!AS46</f>
        <v>0</v>
      </c>
      <c r="AJ46" s="208">
        <f>IF(AJ$3&lt;&gt;"",$Z46,IF((AND($W46&gt;=100%,AI46&gt;=เงื่อนไข!$C$4*เงื่อนไข!$D$4)),100%,IF(AI46&lt;&gt;0,AI46/$V46,0)))</f>
        <v>0</v>
      </c>
      <c r="AK46" s="208">
        <f>IF($W46&gt;=80%,เงื่อนไข!$P$4,IF($W46&gt;=51%,เงื่อนไข!$O$4,IF($W46=50%,เงื่อนไข!$N$4,IF($W46&lt;50%,เงื่อนไข!$M$4))))</f>
        <v>0</v>
      </c>
      <c r="AL46" s="209">
        <f>IF(AJ46&gt;=เงื่อนไข!$D$4,AK46*AI46,0)</f>
        <v>0</v>
      </c>
      <c r="AM46" s="210">
        <f t="shared" si="10"/>
        <v>0</v>
      </c>
      <c r="AN46" s="207">
        <f>วันทำงาน!AT46</f>
        <v>0</v>
      </c>
      <c r="AO46" s="208">
        <f>IF(AO$3&lt;&gt;"",$Z46,IF((AND($W46&gt;=100%,AN46&gt;=เงื่อนไข!$C$4*เงื่อนไข!$D$4)),100%,IF(AN46&lt;&gt;0,AN46/$V46,0)))</f>
        <v>0</v>
      </c>
      <c r="AP46" s="208">
        <f>IF($W46&gt;=80%,เงื่อนไข!$T$4,IF($W46&gt;=51%,เงื่อนไข!$S$4,IF($W46=50%,เงื่อนไข!$R$4,IF($W46&lt;50%,เงื่อนไข!$Q$4))))</f>
        <v>0</v>
      </c>
      <c r="AQ46" s="209">
        <f>IF(AO46&gt;=เงื่อนไข!$D$4,AP46*AN46,0)</f>
        <v>0</v>
      </c>
      <c r="AR46" s="210">
        <f t="shared" si="11"/>
        <v>0</v>
      </c>
      <c r="AS46" s="207">
        <f>วันทำงาน!AU46</f>
        <v>0</v>
      </c>
      <c r="AT46" s="208">
        <f>IF(AT$3&lt;&gt;"",$Z46,IF((AND($W46&gt;=100%,AS46&gt;=เงื่อนไข!$C$4*เงื่อนไข!$D$4)),100%,IF(AS46&lt;&gt;0,AS46/$V46,0)))</f>
        <v>0</v>
      </c>
      <c r="AU46" s="208">
        <f>IF($W46&gt;=80%,เงื่อนไข!$X$4,IF($W46&gt;=51%,เงื่อนไข!$W$4,IF($W46=50%,เงื่อนไข!$V$4,IF($W46&lt;50%,เงื่อนไข!$U$4))))</f>
        <v>0</v>
      </c>
      <c r="AV46" s="209">
        <f>IF(AT46&gt;=เงื่อนไข!$D$4,AU46*AS46,0)</f>
        <v>0</v>
      </c>
      <c r="AW46" s="210">
        <f t="shared" si="12"/>
        <v>0</v>
      </c>
      <c r="AX46" s="207">
        <f>วันทำงาน!AV46</f>
        <v>0</v>
      </c>
      <c r="AY46" s="208">
        <f>IF(AY$3&lt;&gt;"",$Z46,IF((AND($W46&gt;=100%,AX46&gt;=เงื่อนไข!$C$4*เงื่อนไข!$D$4)),100%,IF(AX46&lt;&gt;0,AX46/$V46,0)))</f>
        <v>0</v>
      </c>
      <c r="AZ46" s="208">
        <f>IF($W46&gt;=80%,เงื่อนไข!$AB$4,IF($W46&gt;=51%,เงื่อนไข!$AA$4,IF($W46=50%,เงื่อนไข!$Z$4,IF($W46&lt;50%,เงื่อนไข!$Y$4))))</f>
        <v>0</v>
      </c>
      <c r="BA46" s="209">
        <f>IF(AY46&gt;=เงื่อนไข!$D$4,AZ46*AX46,0)</f>
        <v>0</v>
      </c>
      <c r="BB46" s="210">
        <f t="shared" si="13"/>
        <v>0</v>
      </c>
      <c r="BC46" s="207">
        <f>วันทำงาน!AW46</f>
        <v>0</v>
      </c>
      <c r="BD46" s="208">
        <f>IF(BD$3&lt;&gt;"",$Z46,IF((AND($W46&gt;=100%,BC46&gt;=เงื่อนไข!$C$4*เงื่อนไข!$D$4)),100%,IF(BC46&lt;&gt;0,BC46/$V46,0)))</f>
        <v>0</v>
      </c>
      <c r="BE46" s="208">
        <f>IF($W46&gt;=80%,เงื่อนไข!$AF$4,IF($W46&gt;=51%,เงื่อนไข!$AE$4,IF($W46=50%,เงื่อนไข!$AD$4,IF($W46&lt;50%,เงื่อนไข!$AC$4))))</f>
        <v>0</v>
      </c>
      <c r="BF46" s="209">
        <f>IF(BD46&gt;=เงื่อนไข!$D$4,BE46*BC46,0)</f>
        <v>0</v>
      </c>
      <c r="BG46" s="210">
        <f t="shared" si="14"/>
        <v>0</v>
      </c>
      <c r="BH46" s="207">
        <f>วันทำงาน!AX46</f>
        <v>0</v>
      </c>
      <c r="BI46" s="208">
        <f>IF(BI$3&lt;&gt;"",$Z46,IF((AND($W46&gt;=100%,BH46&gt;=เงื่อนไข!$C$4*เงื่อนไข!$D$4)),100%,IF(BH46&lt;&gt;0,BH46/$V46,0)))</f>
        <v>0</v>
      </c>
      <c r="BJ46" s="208">
        <f>IF($W46&gt;=80%,เงื่อนไข!$AJ$4,IF($W46&gt;=51%,เงื่อนไข!$AI$4,IF($W46=50%,เงื่อนไข!$AH$4,IF($W46&lt;50%,เงื่อนไข!$AG$4))))</f>
        <v>0</v>
      </c>
      <c r="BK46" s="209">
        <f>IF(BI46&gt;=เงื่อนไข!$D$4,BJ46*BH46,0)</f>
        <v>0</v>
      </c>
      <c r="BL46" s="210">
        <f t="shared" si="15"/>
        <v>0</v>
      </c>
    </row>
    <row r="47" spans="1:64" s="7" customFormat="1" x14ac:dyDescent="0.2">
      <c r="A47" s="204" t="str">
        <f>IF(วันทำงาน!A47&lt;&gt;"",วันทำงาน!A47,"")</f>
        <v/>
      </c>
      <c r="B47" s="204" t="str">
        <f>IF(วันทำงาน!B47&lt;&gt;"",วันทำงาน!B47,"")</f>
        <v/>
      </c>
      <c r="C47" s="204"/>
      <c r="D47" s="204" t="str">
        <f>IF(วันทำงาน!C47&lt;&gt;"",วันทำงาน!C47,"")</f>
        <v/>
      </c>
      <c r="E47" s="205" t="str">
        <f>IF(วันทำงาน!D47&lt;&gt;"",วันทำงาน!D47,"")</f>
        <v/>
      </c>
      <c r="F47" s="105" t="str">
        <f>IF(วันทำงาน!E47&lt;&gt;"",วันทำงาน!E47,"")</f>
        <v/>
      </c>
      <c r="G47" s="204" t="str">
        <f>IF(วันทำงาน!F47&lt;&gt;"",วันทำงาน!F47,"")</f>
        <v/>
      </c>
      <c r="H47" s="238" t="str">
        <f>IF(F47="Salesman",วันทำงาน!G47,"")</f>
        <v/>
      </c>
      <c r="I47" s="243">
        <f t="shared" ref="I47:I63" si="17">N47-Q47</f>
        <v>0</v>
      </c>
      <c r="J47" s="238" t="str">
        <f>IF(F47="Salesman",วันทำงาน!H47,"")</f>
        <v/>
      </c>
      <c r="K47" s="243"/>
      <c r="L47" s="204" t="str">
        <f>IF(วันทำงาน!J47&lt;&gt;"",วันทำงาน!J47,"")</f>
        <v/>
      </c>
      <c r="M47" s="204" t="str">
        <f>IF(วันทำงาน!K47&lt;&gt;"",วันทำงาน!K47,"")</f>
        <v/>
      </c>
      <c r="N47" s="206">
        <f t="shared" si="16"/>
        <v>0</v>
      </c>
      <c r="O47" s="206">
        <f t="shared" ref="O47:O63" si="18">IF(M47&lt;&gt;"",N47/L47,0)</f>
        <v>0</v>
      </c>
      <c r="P47" s="206" t="e">
        <f>IF((AND(F47="Salesman",H47&lt;&gt;"")),N47*M47/L47,VLOOKUP(B47,H$15:O$63,6,0)*M47*(100%-เงื่อนไข!$B$4))</f>
        <v>#VALUE!</v>
      </c>
      <c r="Q47" s="206">
        <f>IF(H47&lt;&gt;"",N47*เงื่อนไข!$B$4,N47)</f>
        <v>0</v>
      </c>
      <c r="R47" s="206">
        <f>SUMIF(วันทำงาน!$F$67:$F$157,B47,วันทำงาน!$K$67:$K$157)</f>
        <v>0</v>
      </c>
      <c r="S47" s="218">
        <f t="shared" ref="S47:S63" si="19">IF((AND(W47&gt;=100%,Z47&gt;=50%)),10000,0)</f>
        <v>0</v>
      </c>
      <c r="T47" s="218">
        <f t="shared" si="6"/>
        <v>0</v>
      </c>
      <c r="U47" s="140">
        <f>_xlfn.IFNA(VLOOKUP($F47,เงื่อนไข!$A$4:$AJ$7,3,0),0)</f>
        <v>0</v>
      </c>
      <c r="V47" s="140">
        <f>IF(วันทำงาน!I47&lt;&gt;"",วันทำงาน!I47,0)</f>
        <v>0</v>
      </c>
      <c r="W47" s="139">
        <f t="shared" si="7"/>
        <v>0</v>
      </c>
      <c r="X47" s="220" t="str">
        <f>IF((AND(W47&gt;=80%,Z47&gt;=เงื่อนไข!$D$4)),"P","")</f>
        <v/>
      </c>
      <c r="Y47" s="207">
        <f>วันทำงาน!AQ47</f>
        <v>0</v>
      </c>
      <c r="Z47" s="208">
        <f>IF((AND($W47&gt;=100%,Y47&gt;=เงื่อนไข!$C$4*เงื่อนไข!$D$4)),100%,IF(Y47&lt;&gt;0,Y47/V47,0))</f>
        <v>0</v>
      </c>
      <c r="AA47" s="208">
        <f>IF(W47&gt;=80%,เงื่อนไข!$H$4,IF($W47&gt;=51%,เงื่อนไข!$G$4,IF($W47=50%,เงื่อนไข!$F$4,IF($W47&lt;50%,เงื่อนไข!$E$4))))</f>
        <v>0</v>
      </c>
      <c r="AB47" s="209">
        <f>IF(Z47&gt;=เงื่อนไข!$D$4,AA47*Y47,0)</f>
        <v>0</v>
      </c>
      <c r="AC47" s="210">
        <f t="shared" si="8"/>
        <v>0</v>
      </c>
      <c r="AD47" s="207">
        <f>วันทำงาน!AR47</f>
        <v>0</v>
      </c>
      <c r="AE47" s="208">
        <f>IF(AE$3&lt;&gt;"",$Z47,IF((AND($W47&gt;=100%,AD47&gt;=เงื่อนไข!$C$4*เงื่อนไข!$D$4)),100%,IF(AD47&lt;&gt;0,AD47/$V47,0)))</f>
        <v>0</v>
      </c>
      <c r="AF47" s="208">
        <f>IF($W47&gt;=80%,เงื่อนไข!$L$4,IF($W47&gt;=51%,เงื่อนไข!$K$4,IF($W47=50%,เงื่อนไข!$J$4,IF($W47&lt;50%,เงื่อนไข!$I$4))))</f>
        <v>0</v>
      </c>
      <c r="AG47" s="209">
        <f>IF(AE47&gt;=เงื่อนไข!$D$4,AF47*AD47,0)</f>
        <v>0</v>
      </c>
      <c r="AH47" s="210">
        <f t="shared" si="9"/>
        <v>0</v>
      </c>
      <c r="AI47" s="207">
        <f>วันทำงาน!AS47</f>
        <v>0</v>
      </c>
      <c r="AJ47" s="208">
        <f>IF(AJ$3&lt;&gt;"",$Z47,IF((AND($W47&gt;=100%,AI47&gt;=เงื่อนไข!$C$4*เงื่อนไข!$D$4)),100%,IF(AI47&lt;&gt;0,AI47/$V47,0)))</f>
        <v>0</v>
      </c>
      <c r="AK47" s="208">
        <f>IF($W47&gt;=80%,เงื่อนไข!$P$4,IF($W47&gt;=51%,เงื่อนไข!$O$4,IF($W47=50%,เงื่อนไข!$N$4,IF($W47&lt;50%,เงื่อนไข!$M$4))))</f>
        <v>0</v>
      </c>
      <c r="AL47" s="209">
        <f>IF(AJ47&gt;=เงื่อนไข!$D$4,AK47*AI47,0)</f>
        <v>0</v>
      </c>
      <c r="AM47" s="210">
        <f t="shared" si="10"/>
        <v>0</v>
      </c>
      <c r="AN47" s="207">
        <f>วันทำงาน!AT47</f>
        <v>0</v>
      </c>
      <c r="AO47" s="208">
        <f>IF(AO$3&lt;&gt;"",$Z47,IF((AND($W47&gt;=100%,AN47&gt;=เงื่อนไข!$C$4*เงื่อนไข!$D$4)),100%,IF(AN47&lt;&gt;0,AN47/$V47,0)))</f>
        <v>0</v>
      </c>
      <c r="AP47" s="208">
        <f>IF($W47&gt;=80%,เงื่อนไข!$T$4,IF($W47&gt;=51%,เงื่อนไข!$S$4,IF($W47=50%,เงื่อนไข!$R$4,IF($W47&lt;50%,เงื่อนไข!$Q$4))))</f>
        <v>0</v>
      </c>
      <c r="AQ47" s="209">
        <f>IF(AO47&gt;=เงื่อนไข!$D$4,AP47*AN47,0)</f>
        <v>0</v>
      </c>
      <c r="AR47" s="210">
        <f t="shared" si="11"/>
        <v>0</v>
      </c>
      <c r="AS47" s="207">
        <f>วันทำงาน!AU47</f>
        <v>0</v>
      </c>
      <c r="AT47" s="208">
        <f>IF(AT$3&lt;&gt;"",$Z47,IF((AND($W47&gt;=100%,AS47&gt;=เงื่อนไข!$C$4*เงื่อนไข!$D$4)),100%,IF(AS47&lt;&gt;0,AS47/$V47,0)))</f>
        <v>0</v>
      </c>
      <c r="AU47" s="208">
        <f>IF($W47&gt;=80%,เงื่อนไข!$X$4,IF($W47&gt;=51%,เงื่อนไข!$W$4,IF($W47=50%,เงื่อนไข!$V$4,IF($W47&lt;50%,เงื่อนไข!$U$4))))</f>
        <v>0</v>
      </c>
      <c r="AV47" s="209">
        <f>IF(AT47&gt;=เงื่อนไข!$D$4,AU47*AS47,0)</f>
        <v>0</v>
      </c>
      <c r="AW47" s="210">
        <f t="shared" si="12"/>
        <v>0</v>
      </c>
      <c r="AX47" s="207">
        <f>วันทำงาน!AV47</f>
        <v>0</v>
      </c>
      <c r="AY47" s="208">
        <f>IF(AY$3&lt;&gt;"",$Z47,IF((AND($W47&gt;=100%,AX47&gt;=เงื่อนไข!$C$4*เงื่อนไข!$D$4)),100%,IF(AX47&lt;&gt;0,AX47/$V47,0)))</f>
        <v>0</v>
      </c>
      <c r="AZ47" s="208">
        <f>IF($W47&gt;=80%,เงื่อนไข!$AB$4,IF($W47&gt;=51%,เงื่อนไข!$AA$4,IF($W47=50%,เงื่อนไข!$Z$4,IF($W47&lt;50%,เงื่อนไข!$Y$4))))</f>
        <v>0</v>
      </c>
      <c r="BA47" s="209">
        <f>IF(AY47&gt;=เงื่อนไข!$D$4,AZ47*AX47,0)</f>
        <v>0</v>
      </c>
      <c r="BB47" s="210">
        <f t="shared" si="13"/>
        <v>0</v>
      </c>
      <c r="BC47" s="207">
        <f>วันทำงาน!AW47</f>
        <v>0</v>
      </c>
      <c r="BD47" s="208">
        <f>IF(BD$3&lt;&gt;"",$Z47,IF((AND($W47&gt;=100%,BC47&gt;=เงื่อนไข!$C$4*เงื่อนไข!$D$4)),100%,IF(BC47&lt;&gt;0,BC47/$V47,0)))</f>
        <v>0</v>
      </c>
      <c r="BE47" s="208">
        <f>IF($W47&gt;=80%,เงื่อนไข!$AF$4,IF($W47&gt;=51%,เงื่อนไข!$AE$4,IF($W47=50%,เงื่อนไข!$AD$4,IF($W47&lt;50%,เงื่อนไข!$AC$4))))</f>
        <v>0</v>
      </c>
      <c r="BF47" s="209">
        <f>IF(BD47&gt;=เงื่อนไข!$D$4,BE47*BC47,0)</f>
        <v>0</v>
      </c>
      <c r="BG47" s="210">
        <f t="shared" si="14"/>
        <v>0</v>
      </c>
      <c r="BH47" s="207">
        <f>วันทำงาน!AX47</f>
        <v>0</v>
      </c>
      <c r="BI47" s="208">
        <f>IF(BI$3&lt;&gt;"",$Z47,IF((AND($W47&gt;=100%,BH47&gt;=เงื่อนไข!$C$4*เงื่อนไข!$D$4)),100%,IF(BH47&lt;&gt;0,BH47/$V47,0)))</f>
        <v>0</v>
      </c>
      <c r="BJ47" s="208">
        <f>IF($W47&gt;=80%,เงื่อนไข!$AJ$4,IF($W47&gt;=51%,เงื่อนไข!$AI$4,IF($W47=50%,เงื่อนไข!$AH$4,IF($W47&lt;50%,เงื่อนไข!$AG$4))))</f>
        <v>0</v>
      </c>
      <c r="BK47" s="209">
        <f>IF(BI47&gt;=เงื่อนไข!$D$4,BJ47*BH47,0)</f>
        <v>0</v>
      </c>
      <c r="BL47" s="210">
        <f t="shared" si="15"/>
        <v>0</v>
      </c>
    </row>
    <row r="48" spans="1:64" s="7" customFormat="1" x14ac:dyDescent="0.2">
      <c r="A48" s="204" t="str">
        <f>IF(วันทำงาน!A48&lt;&gt;"",วันทำงาน!A48,"")</f>
        <v/>
      </c>
      <c r="B48" s="204" t="str">
        <f>IF(วันทำงาน!B48&lt;&gt;"",วันทำงาน!B48,"")</f>
        <v/>
      </c>
      <c r="C48" s="204"/>
      <c r="D48" s="204" t="str">
        <f>IF(วันทำงาน!C48&lt;&gt;"",วันทำงาน!C48,"")</f>
        <v/>
      </c>
      <c r="E48" s="205" t="str">
        <f>IF(วันทำงาน!D48&lt;&gt;"",วันทำงาน!D48,"")</f>
        <v/>
      </c>
      <c r="F48" s="105" t="str">
        <f>IF(วันทำงาน!E48&lt;&gt;"",วันทำงาน!E48,"")</f>
        <v/>
      </c>
      <c r="G48" s="204" t="str">
        <f>IF(วันทำงาน!F48&lt;&gt;"",วันทำงาน!F48,"")</f>
        <v/>
      </c>
      <c r="H48" s="238" t="str">
        <f>IF(F48="Salesman",วันทำงาน!G48,"")</f>
        <v/>
      </c>
      <c r="I48" s="243">
        <f t="shared" si="17"/>
        <v>0</v>
      </c>
      <c r="J48" s="238" t="str">
        <f>IF(F48="Salesman",วันทำงาน!H48,"")</f>
        <v/>
      </c>
      <c r="K48" s="243"/>
      <c r="L48" s="204" t="str">
        <f>IF(วันทำงาน!J48&lt;&gt;"",วันทำงาน!J48,"")</f>
        <v/>
      </c>
      <c r="M48" s="204" t="str">
        <f>IF(วันทำงาน!K48&lt;&gt;"",วันทำงาน!K48,"")</f>
        <v/>
      </c>
      <c r="N48" s="206">
        <f t="shared" si="16"/>
        <v>0</v>
      </c>
      <c r="O48" s="206">
        <f t="shared" si="18"/>
        <v>0</v>
      </c>
      <c r="P48" s="206" t="e">
        <f>IF((AND(F48="Salesman",H48&lt;&gt;"")),N48*M48/L48,VLOOKUP(B48,H$15:O$63,6,0)*M48*(100%-เงื่อนไข!$B$4))</f>
        <v>#VALUE!</v>
      </c>
      <c r="Q48" s="206">
        <f>IF(H48&lt;&gt;"",N48*เงื่อนไข!$B$4,N48)</f>
        <v>0</v>
      </c>
      <c r="R48" s="206">
        <f>SUMIF(วันทำงาน!$F$67:$F$157,B48,วันทำงาน!$K$67:$K$157)</f>
        <v>0</v>
      </c>
      <c r="S48" s="218">
        <f t="shared" si="19"/>
        <v>0</v>
      </c>
      <c r="T48" s="218">
        <f t="shared" si="6"/>
        <v>0</v>
      </c>
      <c r="U48" s="140">
        <f>_xlfn.IFNA(VLOOKUP($F48,เงื่อนไข!$A$4:$AJ$7,3,0),0)</f>
        <v>0</v>
      </c>
      <c r="V48" s="140">
        <f>IF(วันทำงาน!I48&lt;&gt;"",วันทำงาน!I48,0)</f>
        <v>0</v>
      </c>
      <c r="W48" s="139">
        <f t="shared" si="7"/>
        <v>0</v>
      </c>
      <c r="X48" s="220" t="str">
        <f>IF((AND(W48&gt;=80%,Z48&gt;=เงื่อนไข!$D$4)),"P","")</f>
        <v/>
      </c>
      <c r="Y48" s="207">
        <f>วันทำงาน!AQ48</f>
        <v>0</v>
      </c>
      <c r="Z48" s="208">
        <f>IF((AND($W48&gt;=100%,Y48&gt;=เงื่อนไข!$C$4*เงื่อนไข!$D$4)),100%,IF(Y48&lt;&gt;0,Y48/V48,0))</f>
        <v>0</v>
      </c>
      <c r="AA48" s="208">
        <f>IF(W48&gt;=80%,เงื่อนไข!$H$4,IF($W48&gt;=51%,เงื่อนไข!$G$4,IF($W48=50%,เงื่อนไข!$F$4,IF($W48&lt;50%,เงื่อนไข!$E$4))))</f>
        <v>0</v>
      </c>
      <c r="AB48" s="209">
        <f>IF(Z48&gt;=เงื่อนไข!$D$4,AA48*Y48,0)</f>
        <v>0</v>
      </c>
      <c r="AC48" s="210">
        <f t="shared" si="8"/>
        <v>0</v>
      </c>
      <c r="AD48" s="207">
        <f>วันทำงาน!AR48</f>
        <v>0</v>
      </c>
      <c r="AE48" s="208">
        <f>IF(AE$3&lt;&gt;"",$Z48,IF((AND($W48&gt;=100%,AD48&gt;=เงื่อนไข!$C$4*เงื่อนไข!$D$4)),100%,IF(AD48&lt;&gt;0,AD48/$V48,0)))</f>
        <v>0</v>
      </c>
      <c r="AF48" s="208">
        <f>IF($W48&gt;=80%,เงื่อนไข!$L$4,IF($W48&gt;=51%,เงื่อนไข!$K$4,IF($W48=50%,เงื่อนไข!$J$4,IF($W48&lt;50%,เงื่อนไข!$I$4))))</f>
        <v>0</v>
      </c>
      <c r="AG48" s="209">
        <f>IF(AE48&gt;=เงื่อนไข!$D$4,AF48*AD48,0)</f>
        <v>0</v>
      </c>
      <c r="AH48" s="210">
        <f t="shared" si="9"/>
        <v>0</v>
      </c>
      <c r="AI48" s="207">
        <f>วันทำงาน!AS48</f>
        <v>0</v>
      </c>
      <c r="AJ48" s="208">
        <f>IF(AJ$3&lt;&gt;"",$Z48,IF((AND($W48&gt;=100%,AI48&gt;=เงื่อนไข!$C$4*เงื่อนไข!$D$4)),100%,IF(AI48&lt;&gt;0,AI48/$V48,0)))</f>
        <v>0</v>
      </c>
      <c r="AK48" s="208">
        <f>IF($W48&gt;=80%,เงื่อนไข!$P$4,IF($W48&gt;=51%,เงื่อนไข!$O$4,IF($W48=50%,เงื่อนไข!$N$4,IF($W48&lt;50%,เงื่อนไข!$M$4))))</f>
        <v>0</v>
      </c>
      <c r="AL48" s="209">
        <f>IF(AJ48&gt;=เงื่อนไข!$D$4,AK48*AI48,0)</f>
        <v>0</v>
      </c>
      <c r="AM48" s="210">
        <f t="shared" si="10"/>
        <v>0</v>
      </c>
      <c r="AN48" s="207">
        <f>วันทำงาน!AT48</f>
        <v>0</v>
      </c>
      <c r="AO48" s="208">
        <f>IF(AO$3&lt;&gt;"",$Z48,IF((AND($W48&gt;=100%,AN48&gt;=เงื่อนไข!$C$4*เงื่อนไข!$D$4)),100%,IF(AN48&lt;&gt;0,AN48/$V48,0)))</f>
        <v>0</v>
      </c>
      <c r="AP48" s="208">
        <f>IF($W48&gt;=80%,เงื่อนไข!$T$4,IF($W48&gt;=51%,เงื่อนไข!$S$4,IF($W48=50%,เงื่อนไข!$R$4,IF($W48&lt;50%,เงื่อนไข!$Q$4))))</f>
        <v>0</v>
      </c>
      <c r="AQ48" s="209">
        <f>IF(AO48&gt;=เงื่อนไข!$D$4,AP48*AN48,0)</f>
        <v>0</v>
      </c>
      <c r="AR48" s="210">
        <f t="shared" si="11"/>
        <v>0</v>
      </c>
      <c r="AS48" s="207">
        <f>วันทำงาน!AU48</f>
        <v>0</v>
      </c>
      <c r="AT48" s="208">
        <f>IF(AT$3&lt;&gt;"",$Z48,IF((AND($W48&gt;=100%,AS48&gt;=เงื่อนไข!$C$4*เงื่อนไข!$D$4)),100%,IF(AS48&lt;&gt;0,AS48/$V48,0)))</f>
        <v>0</v>
      </c>
      <c r="AU48" s="208">
        <f>IF($W48&gt;=80%,เงื่อนไข!$X$4,IF($W48&gt;=51%,เงื่อนไข!$W$4,IF($W48=50%,เงื่อนไข!$V$4,IF($W48&lt;50%,เงื่อนไข!$U$4))))</f>
        <v>0</v>
      </c>
      <c r="AV48" s="209">
        <f>IF(AT48&gt;=เงื่อนไข!$D$4,AU48*AS48,0)</f>
        <v>0</v>
      </c>
      <c r="AW48" s="210">
        <f t="shared" si="12"/>
        <v>0</v>
      </c>
      <c r="AX48" s="207">
        <f>วันทำงาน!AV48</f>
        <v>0</v>
      </c>
      <c r="AY48" s="208">
        <f>IF(AY$3&lt;&gt;"",$Z48,IF((AND($W48&gt;=100%,AX48&gt;=เงื่อนไข!$C$4*เงื่อนไข!$D$4)),100%,IF(AX48&lt;&gt;0,AX48/$V48,0)))</f>
        <v>0</v>
      </c>
      <c r="AZ48" s="208">
        <f>IF($W48&gt;=80%,เงื่อนไข!$AB$4,IF($W48&gt;=51%,เงื่อนไข!$AA$4,IF($W48=50%,เงื่อนไข!$Z$4,IF($W48&lt;50%,เงื่อนไข!$Y$4))))</f>
        <v>0</v>
      </c>
      <c r="BA48" s="209">
        <f>IF(AY48&gt;=เงื่อนไข!$D$4,AZ48*AX48,0)</f>
        <v>0</v>
      </c>
      <c r="BB48" s="210">
        <f t="shared" si="13"/>
        <v>0</v>
      </c>
      <c r="BC48" s="207">
        <f>วันทำงาน!AW48</f>
        <v>0</v>
      </c>
      <c r="BD48" s="208">
        <f>IF(BD$3&lt;&gt;"",$Z48,IF((AND($W48&gt;=100%,BC48&gt;=เงื่อนไข!$C$4*เงื่อนไข!$D$4)),100%,IF(BC48&lt;&gt;0,BC48/$V48,0)))</f>
        <v>0</v>
      </c>
      <c r="BE48" s="208">
        <f>IF($W48&gt;=80%,เงื่อนไข!$AF$4,IF($W48&gt;=51%,เงื่อนไข!$AE$4,IF($W48=50%,เงื่อนไข!$AD$4,IF($W48&lt;50%,เงื่อนไข!$AC$4))))</f>
        <v>0</v>
      </c>
      <c r="BF48" s="209">
        <f>IF(BD48&gt;=เงื่อนไข!$D$4,BE48*BC48,0)</f>
        <v>0</v>
      </c>
      <c r="BG48" s="210">
        <f t="shared" si="14"/>
        <v>0</v>
      </c>
      <c r="BH48" s="207">
        <f>วันทำงาน!AX48</f>
        <v>0</v>
      </c>
      <c r="BI48" s="208">
        <f>IF(BI$3&lt;&gt;"",$Z48,IF((AND($W48&gt;=100%,BH48&gt;=เงื่อนไข!$C$4*เงื่อนไข!$D$4)),100%,IF(BH48&lt;&gt;0,BH48/$V48,0)))</f>
        <v>0</v>
      </c>
      <c r="BJ48" s="208">
        <f>IF($W48&gt;=80%,เงื่อนไข!$AJ$4,IF($W48&gt;=51%,เงื่อนไข!$AI$4,IF($W48=50%,เงื่อนไข!$AH$4,IF($W48&lt;50%,เงื่อนไข!$AG$4))))</f>
        <v>0</v>
      </c>
      <c r="BK48" s="209">
        <f>IF(BI48&gt;=เงื่อนไข!$D$4,BJ48*BH48,0)</f>
        <v>0</v>
      </c>
      <c r="BL48" s="210">
        <f t="shared" si="15"/>
        <v>0</v>
      </c>
    </row>
    <row r="49" spans="1:64" s="7" customFormat="1" x14ac:dyDescent="0.2">
      <c r="A49" s="204" t="str">
        <f>IF(วันทำงาน!A49&lt;&gt;"",วันทำงาน!A49,"")</f>
        <v/>
      </c>
      <c r="B49" s="204" t="str">
        <f>IF(วันทำงาน!B47&lt;&gt;"",วันทำงาน!B47,"")</f>
        <v/>
      </c>
      <c r="C49" s="204"/>
      <c r="D49" s="204" t="str">
        <f>IF(วันทำงาน!C47&lt;&gt;"",วันทำงาน!C47,"")</f>
        <v/>
      </c>
      <c r="E49" s="205" t="str">
        <f>IF(วันทำงาน!D47&lt;&gt;"",วันทำงาน!D47,"")</f>
        <v/>
      </c>
      <c r="F49" s="105" t="str">
        <f>IF(วันทำงาน!E47&lt;&gt;"",วันทำงาน!E47,"")</f>
        <v/>
      </c>
      <c r="G49" s="204" t="str">
        <f>IF(วันทำงาน!F47&lt;&gt;"",วันทำงาน!F47,"")</f>
        <v/>
      </c>
      <c r="H49" s="238" t="str">
        <f>IF(F49="Salesman",วันทำงาน!G49,"")</f>
        <v/>
      </c>
      <c r="I49" s="243">
        <f t="shared" si="17"/>
        <v>0</v>
      </c>
      <c r="J49" s="238" t="str">
        <f>IF(F49="Salesman",วันทำงาน!H49,"")</f>
        <v/>
      </c>
      <c r="K49" s="243"/>
      <c r="L49" s="204" t="str">
        <f>IF(วันทำงาน!J47&lt;&gt;"",วันทำงาน!J47,"")</f>
        <v/>
      </c>
      <c r="M49" s="204" t="str">
        <f>IF(วันทำงาน!K47&lt;&gt;"",วันทำงาน!K47,"")</f>
        <v/>
      </c>
      <c r="N49" s="206">
        <f t="shared" si="16"/>
        <v>0</v>
      </c>
      <c r="O49" s="206">
        <f t="shared" si="18"/>
        <v>0</v>
      </c>
      <c r="P49" s="206" t="e">
        <f>IF((AND(F49="Salesman",H49&lt;&gt;"")),N49*M49/L49,VLOOKUP(B49,H$15:O$63,6,0)*M49*(100%-เงื่อนไข!$B$4))</f>
        <v>#VALUE!</v>
      </c>
      <c r="Q49" s="206">
        <f>IF(H49&lt;&gt;"",N49*เงื่อนไข!$B$4,N49)</f>
        <v>0</v>
      </c>
      <c r="R49" s="206">
        <f>SUMIF(วันทำงาน!$F$67:$F$157,B49,วันทำงาน!$K$67:$K$157)</f>
        <v>0</v>
      </c>
      <c r="S49" s="218">
        <f t="shared" si="19"/>
        <v>0</v>
      </c>
      <c r="T49" s="218">
        <f t="shared" si="6"/>
        <v>0</v>
      </c>
      <c r="U49" s="140">
        <f>_xlfn.IFNA(VLOOKUP($F49,เงื่อนไข!$A$4:$AJ$7,3,0),0)</f>
        <v>0</v>
      </c>
      <c r="V49" s="140">
        <f>IF(วันทำงาน!I49&lt;&gt;"",วันทำงาน!I49,0)</f>
        <v>0</v>
      </c>
      <c r="W49" s="139">
        <f t="shared" si="7"/>
        <v>0</v>
      </c>
      <c r="X49" s="220" t="str">
        <f>IF((AND(W49&gt;=80%,Z49&gt;=เงื่อนไข!$D$4)),"P","")</f>
        <v/>
      </c>
      <c r="Y49" s="207">
        <f>วันทำงาน!AQ49</f>
        <v>0</v>
      </c>
      <c r="Z49" s="208">
        <f>IF((AND($W49&gt;=100%,Y49&gt;=เงื่อนไข!$C$4*เงื่อนไข!$D$4)),100%,IF(Y49&lt;&gt;0,Y49/V49,0))</f>
        <v>0</v>
      </c>
      <c r="AA49" s="208">
        <f>IF(W49&gt;=80%,เงื่อนไข!$H$4,IF($W49&gt;=51%,เงื่อนไข!$G$4,IF($W49=50%,เงื่อนไข!$F$4,IF($W49&lt;50%,เงื่อนไข!$E$4))))</f>
        <v>0</v>
      </c>
      <c r="AB49" s="209">
        <f>IF(Z49&gt;=เงื่อนไข!$D$4,AA49*Y49,0)</f>
        <v>0</v>
      </c>
      <c r="AC49" s="210">
        <f t="shared" si="8"/>
        <v>0</v>
      </c>
      <c r="AD49" s="207">
        <f>วันทำงาน!AR49</f>
        <v>0</v>
      </c>
      <c r="AE49" s="208">
        <f>IF(AE$3&lt;&gt;"",$Z49,IF((AND($W49&gt;=100%,AD49&gt;=เงื่อนไข!$C$4*เงื่อนไข!$D$4)),100%,IF(AD49&lt;&gt;0,AD49/$V49,0)))</f>
        <v>0</v>
      </c>
      <c r="AF49" s="208">
        <f>IF($W49&gt;=80%,เงื่อนไข!$L$4,IF($W49&gt;=51%,เงื่อนไข!$K$4,IF($W49=50%,เงื่อนไข!$J$4,IF($W49&lt;50%,เงื่อนไข!$I$4))))</f>
        <v>0</v>
      </c>
      <c r="AG49" s="209">
        <f>IF(AE49&gt;=เงื่อนไข!$D$4,AF49*AD49,0)</f>
        <v>0</v>
      </c>
      <c r="AH49" s="210">
        <f t="shared" si="9"/>
        <v>0</v>
      </c>
      <c r="AI49" s="207">
        <f>วันทำงาน!AS49</f>
        <v>0</v>
      </c>
      <c r="AJ49" s="208">
        <f>IF(AJ$3&lt;&gt;"",$Z49,IF((AND($W49&gt;=100%,AI49&gt;=เงื่อนไข!$C$4*เงื่อนไข!$D$4)),100%,IF(AI49&lt;&gt;0,AI49/$V49,0)))</f>
        <v>0</v>
      </c>
      <c r="AK49" s="208">
        <f>IF($W49&gt;=80%,เงื่อนไข!$P$4,IF($W49&gt;=51%,เงื่อนไข!$O$4,IF($W49=50%,เงื่อนไข!$N$4,IF($W49&lt;50%,เงื่อนไข!$M$4))))</f>
        <v>0</v>
      </c>
      <c r="AL49" s="209">
        <f>IF(AJ49&gt;=เงื่อนไข!$D$4,AK49*AI49,0)</f>
        <v>0</v>
      </c>
      <c r="AM49" s="210">
        <f t="shared" si="10"/>
        <v>0</v>
      </c>
      <c r="AN49" s="207">
        <f>วันทำงาน!AT49</f>
        <v>0</v>
      </c>
      <c r="AO49" s="208">
        <f>IF(AO$3&lt;&gt;"",$Z49,IF((AND($W49&gt;=100%,AN49&gt;=เงื่อนไข!$C$4*เงื่อนไข!$D$4)),100%,IF(AN49&lt;&gt;0,AN49/$V49,0)))</f>
        <v>0</v>
      </c>
      <c r="AP49" s="208">
        <f>IF($W49&gt;=80%,เงื่อนไข!$T$4,IF($W49&gt;=51%,เงื่อนไข!$S$4,IF($W49=50%,เงื่อนไข!$R$4,IF($W49&lt;50%,เงื่อนไข!$Q$4))))</f>
        <v>0</v>
      </c>
      <c r="AQ49" s="209">
        <f>IF(AO49&gt;=เงื่อนไข!$D$4,AP49*AN49,0)</f>
        <v>0</v>
      </c>
      <c r="AR49" s="210">
        <f t="shared" si="11"/>
        <v>0</v>
      </c>
      <c r="AS49" s="207">
        <f>วันทำงาน!AU49</f>
        <v>0</v>
      </c>
      <c r="AT49" s="208">
        <f>IF(AT$3&lt;&gt;"",$Z49,IF((AND($W49&gt;=100%,AS49&gt;=เงื่อนไข!$C$4*เงื่อนไข!$D$4)),100%,IF(AS49&lt;&gt;0,AS49/$V49,0)))</f>
        <v>0</v>
      </c>
      <c r="AU49" s="208">
        <f>IF($W49&gt;=80%,เงื่อนไข!$X$4,IF($W49&gt;=51%,เงื่อนไข!$W$4,IF($W49=50%,เงื่อนไข!$V$4,IF($W49&lt;50%,เงื่อนไข!$U$4))))</f>
        <v>0</v>
      </c>
      <c r="AV49" s="209">
        <f>IF(AT49&gt;=เงื่อนไข!$D$4,AU49*AS49,0)</f>
        <v>0</v>
      </c>
      <c r="AW49" s="210">
        <f t="shared" si="12"/>
        <v>0</v>
      </c>
      <c r="AX49" s="207">
        <f>วันทำงาน!AV49</f>
        <v>0</v>
      </c>
      <c r="AY49" s="208">
        <f>IF(AY$3&lt;&gt;"",$Z49,IF((AND($W49&gt;=100%,AX49&gt;=เงื่อนไข!$C$4*เงื่อนไข!$D$4)),100%,IF(AX49&lt;&gt;0,AX49/$V49,0)))</f>
        <v>0</v>
      </c>
      <c r="AZ49" s="208">
        <f>IF($W49&gt;=80%,เงื่อนไข!$AB$4,IF($W49&gt;=51%,เงื่อนไข!$AA$4,IF($W49=50%,เงื่อนไข!$Z$4,IF($W49&lt;50%,เงื่อนไข!$Y$4))))</f>
        <v>0</v>
      </c>
      <c r="BA49" s="209">
        <f>IF(AY49&gt;=เงื่อนไข!$D$4,AZ49*AX49,0)</f>
        <v>0</v>
      </c>
      <c r="BB49" s="210">
        <f t="shared" si="13"/>
        <v>0</v>
      </c>
      <c r="BC49" s="207">
        <f>วันทำงาน!AW49</f>
        <v>0</v>
      </c>
      <c r="BD49" s="208">
        <f>IF(BD$3&lt;&gt;"",$Z49,IF((AND($W49&gt;=100%,BC49&gt;=เงื่อนไข!$C$4*เงื่อนไข!$D$4)),100%,IF(BC49&lt;&gt;0,BC49/$V49,0)))</f>
        <v>0</v>
      </c>
      <c r="BE49" s="208">
        <f>IF($W49&gt;=80%,เงื่อนไข!$AF$4,IF($W49&gt;=51%,เงื่อนไข!$AE$4,IF($W49=50%,เงื่อนไข!$AD$4,IF($W49&lt;50%,เงื่อนไข!$AC$4))))</f>
        <v>0</v>
      </c>
      <c r="BF49" s="209">
        <f>IF(BD49&gt;=เงื่อนไข!$D$4,BE49*BC49,0)</f>
        <v>0</v>
      </c>
      <c r="BG49" s="210">
        <f t="shared" si="14"/>
        <v>0</v>
      </c>
      <c r="BH49" s="207">
        <f>วันทำงาน!AX49</f>
        <v>0</v>
      </c>
      <c r="BI49" s="208">
        <f>IF(BI$3&lt;&gt;"",$Z49,IF((AND($W49&gt;=100%,BH49&gt;=เงื่อนไข!$C$4*เงื่อนไข!$D$4)),100%,IF(BH49&lt;&gt;0,BH49/$V49,0)))</f>
        <v>0</v>
      </c>
      <c r="BJ49" s="208">
        <f>IF($W49&gt;=80%,เงื่อนไข!$AJ$4,IF($W49&gt;=51%,เงื่อนไข!$AI$4,IF($W49=50%,เงื่อนไข!$AH$4,IF($W49&lt;50%,เงื่อนไข!$AG$4))))</f>
        <v>0</v>
      </c>
      <c r="BK49" s="209">
        <f>IF(BI49&gt;=เงื่อนไข!$D$4,BJ49*BH49,0)</f>
        <v>0</v>
      </c>
      <c r="BL49" s="210">
        <f t="shared" si="15"/>
        <v>0</v>
      </c>
    </row>
    <row r="50" spans="1:64" s="7" customFormat="1" x14ac:dyDescent="0.2">
      <c r="A50" s="204" t="str">
        <f>IF(วันทำงาน!A50&lt;&gt;"",วันทำงาน!A50,"")</f>
        <v/>
      </c>
      <c r="B50" s="204" t="str">
        <f>IF(วันทำงาน!B48&lt;&gt;"",วันทำงาน!B48,"")</f>
        <v/>
      </c>
      <c r="C50" s="204"/>
      <c r="D50" s="204" t="str">
        <f>IF(วันทำงาน!C48&lt;&gt;"",วันทำงาน!C48,"")</f>
        <v/>
      </c>
      <c r="E50" s="205" t="str">
        <f>IF(วันทำงาน!D48&lt;&gt;"",วันทำงาน!D48,"")</f>
        <v/>
      </c>
      <c r="F50" s="105" t="str">
        <f>IF(วันทำงาน!E48&lt;&gt;"",วันทำงาน!E48,"")</f>
        <v/>
      </c>
      <c r="G50" s="204" t="str">
        <f>IF(วันทำงาน!F48&lt;&gt;"",วันทำงาน!F48,"")</f>
        <v/>
      </c>
      <c r="H50" s="238" t="str">
        <f>IF(F50="Salesman",วันทำงาน!G50,"")</f>
        <v/>
      </c>
      <c r="I50" s="243">
        <f t="shared" si="17"/>
        <v>0</v>
      </c>
      <c r="J50" s="238" t="str">
        <f>IF(F50="Salesman",วันทำงาน!H50,"")</f>
        <v/>
      </c>
      <c r="K50" s="243"/>
      <c r="L50" s="204" t="str">
        <f>IF(วันทำงาน!J48&lt;&gt;"",วันทำงาน!J48,"")</f>
        <v/>
      </c>
      <c r="M50" s="204" t="str">
        <f>IF(วันทำงาน!K48&lt;&gt;"",วันทำงาน!K48,"")</f>
        <v/>
      </c>
      <c r="N50" s="206">
        <f t="shared" si="16"/>
        <v>0</v>
      </c>
      <c r="O50" s="206">
        <f t="shared" si="18"/>
        <v>0</v>
      </c>
      <c r="P50" s="206" t="e">
        <f>IF((AND(F50="Salesman",H50&lt;&gt;"")),N50*M50/L50,VLOOKUP(B50,H$15:O$63,6,0)*M50*(100%-เงื่อนไข!$B$4))</f>
        <v>#VALUE!</v>
      </c>
      <c r="Q50" s="206">
        <f>IF(H50&lt;&gt;"",N50*เงื่อนไข!$B$4,N50)</f>
        <v>0</v>
      </c>
      <c r="R50" s="206">
        <f>SUMIF(วันทำงาน!$F$67:$F$157,B50,วันทำงาน!$K$67:$K$157)</f>
        <v>0</v>
      </c>
      <c r="S50" s="218">
        <f t="shared" si="19"/>
        <v>0</v>
      </c>
      <c r="T50" s="218">
        <f t="shared" si="6"/>
        <v>0</v>
      </c>
      <c r="U50" s="140">
        <f>_xlfn.IFNA(VLOOKUP($F50,เงื่อนไข!$A$4:$AJ$7,3,0),0)</f>
        <v>0</v>
      </c>
      <c r="V50" s="140">
        <f>IF(วันทำงาน!I50&lt;&gt;"",วันทำงาน!I50,0)</f>
        <v>0</v>
      </c>
      <c r="W50" s="139">
        <f t="shared" si="7"/>
        <v>0</v>
      </c>
      <c r="X50" s="220" t="str">
        <f>IF((AND(W50&gt;=80%,Z50&gt;=เงื่อนไข!$D$4)),"P","")</f>
        <v/>
      </c>
      <c r="Y50" s="207">
        <f>วันทำงาน!AQ50</f>
        <v>0</v>
      </c>
      <c r="Z50" s="208">
        <f>IF((AND($W50&gt;=100%,Y50&gt;=เงื่อนไข!$C$4*เงื่อนไข!$D$4)),100%,IF(Y50&lt;&gt;0,Y50/V50,0))</f>
        <v>0</v>
      </c>
      <c r="AA50" s="208">
        <f>IF(W50&gt;=80%,เงื่อนไข!$H$4,IF($W50&gt;=51%,เงื่อนไข!$G$4,IF($W50=50%,เงื่อนไข!$F$4,IF($W50&lt;50%,เงื่อนไข!$E$4))))</f>
        <v>0</v>
      </c>
      <c r="AB50" s="209">
        <f>IF(Z50&gt;=เงื่อนไข!$D$4,AA50*Y50,0)</f>
        <v>0</v>
      </c>
      <c r="AC50" s="210">
        <f t="shared" si="8"/>
        <v>0</v>
      </c>
      <c r="AD50" s="207">
        <f>วันทำงาน!AR50</f>
        <v>0</v>
      </c>
      <c r="AE50" s="208">
        <f>IF(AE$3&lt;&gt;"",$Z50,IF((AND($W50&gt;=100%,AD50&gt;=เงื่อนไข!$C$4*เงื่อนไข!$D$4)),100%,IF(AD50&lt;&gt;0,AD50/$V50,0)))</f>
        <v>0</v>
      </c>
      <c r="AF50" s="208">
        <f>IF($W50&gt;=80%,เงื่อนไข!$L$4,IF($W50&gt;=51%,เงื่อนไข!$K$4,IF($W50=50%,เงื่อนไข!$J$4,IF($W50&lt;50%,เงื่อนไข!$I$4))))</f>
        <v>0</v>
      </c>
      <c r="AG50" s="209">
        <f>IF(AE50&gt;=เงื่อนไข!$D$4,AF50*AD50,0)</f>
        <v>0</v>
      </c>
      <c r="AH50" s="210">
        <f t="shared" si="9"/>
        <v>0</v>
      </c>
      <c r="AI50" s="207">
        <f>วันทำงาน!AS50</f>
        <v>0</v>
      </c>
      <c r="AJ50" s="208">
        <f>IF(AJ$3&lt;&gt;"",$Z50,IF((AND($W50&gt;=100%,AI50&gt;=เงื่อนไข!$C$4*เงื่อนไข!$D$4)),100%,IF(AI50&lt;&gt;0,AI50/$V50,0)))</f>
        <v>0</v>
      </c>
      <c r="AK50" s="208">
        <f>IF($W50&gt;=80%,เงื่อนไข!$P$4,IF($W50&gt;=51%,เงื่อนไข!$O$4,IF($W50=50%,เงื่อนไข!$N$4,IF($W50&lt;50%,เงื่อนไข!$M$4))))</f>
        <v>0</v>
      </c>
      <c r="AL50" s="209">
        <f>IF(AJ50&gt;=เงื่อนไข!$D$4,AK50*AI50,0)</f>
        <v>0</v>
      </c>
      <c r="AM50" s="210">
        <f t="shared" si="10"/>
        <v>0</v>
      </c>
      <c r="AN50" s="207">
        <f>วันทำงาน!AT50</f>
        <v>0</v>
      </c>
      <c r="AO50" s="208">
        <f>IF(AO$3&lt;&gt;"",$Z50,IF((AND($W50&gt;=100%,AN50&gt;=เงื่อนไข!$C$4*เงื่อนไข!$D$4)),100%,IF(AN50&lt;&gt;0,AN50/$V50,0)))</f>
        <v>0</v>
      </c>
      <c r="AP50" s="208">
        <f>IF($W50&gt;=80%,เงื่อนไข!$T$4,IF($W50&gt;=51%,เงื่อนไข!$S$4,IF($W50=50%,เงื่อนไข!$R$4,IF($W50&lt;50%,เงื่อนไข!$Q$4))))</f>
        <v>0</v>
      </c>
      <c r="AQ50" s="209">
        <f>IF(AO50&gt;=เงื่อนไข!$D$4,AP50*AN50,0)</f>
        <v>0</v>
      </c>
      <c r="AR50" s="210">
        <f t="shared" si="11"/>
        <v>0</v>
      </c>
      <c r="AS50" s="207">
        <f>วันทำงาน!AU50</f>
        <v>0</v>
      </c>
      <c r="AT50" s="208">
        <f>IF(AT$3&lt;&gt;"",$Z50,IF((AND($W50&gt;=100%,AS50&gt;=เงื่อนไข!$C$4*เงื่อนไข!$D$4)),100%,IF(AS50&lt;&gt;0,AS50/$V50,0)))</f>
        <v>0</v>
      </c>
      <c r="AU50" s="208">
        <f>IF($W50&gt;=80%,เงื่อนไข!$X$4,IF($W50&gt;=51%,เงื่อนไข!$W$4,IF($W50=50%,เงื่อนไข!$V$4,IF($W50&lt;50%,เงื่อนไข!$U$4))))</f>
        <v>0</v>
      </c>
      <c r="AV50" s="209">
        <f>IF(AT50&gt;=เงื่อนไข!$D$4,AU50*AS50,0)</f>
        <v>0</v>
      </c>
      <c r="AW50" s="210">
        <f t="shared" si="12"/>
        <v>0</v>
      </c>
      <c r="AX50" s="207">
        <f>วันทำงาน!AV50</f>
        <v>0</v>
      </c>
      <c r="AY50" s="208">
        <f>IF(AY$3&lt;&gt;"",$Z50,IF((AND($W50&gt;=100%,AX50&gt;=เงื่อนไข!$C$4*เงื่อนไข!$D$4)),100%,IF(AX50&lt;&gt;0,AX50/$V50,0)))</f>
        <v>0</v>
      </c>
      <c r="AZ50" s="208">
        <f>IF($W50&gt;=80%,เงื่อนไข!$AB$4,IF($W50&gt;=51%,เงื่อนไข!$AA$4,IF($W50=50%,เงื่อนไข!$Z$4,IF($W50&lt;50%,เงื่อนไข!$Y$4))))</f>
        <v>0</v>
      </c>
      <c r="BA50" s="209">
        <f>IF(AY50&gt;=เงื่อนไข!$D$4,AZ50*AX50,0)</f>
        <v>0</v>
      </c>
      <c r="BB50" s="210">
        <f t="shared" si="13"/>
        <v>0</v>
      </c>
      <c r="BC50" s="207">
        <f>วันทำงาน!AW50</f>
        <v>0</v>
      </c>
      <c r="BD50" s="208">
        <f>IF(BD$3&lt;&gt;"",$Z50,IF((AND($W50&gt;=100%,BC50&gt;=เงื่อนไข!$C$4*เงื่อนไข!$D$4)),100%,IF(BC50&lt;&gt;0,BC50/$V50,0)))</f>
        <v>0</v>
      </c>
      <c r="BE50" s="208">
        <f>IF($W50&gt;=80%,เงื่อนไข!$AF$4,IF($W50&gt;=51%,เงื่อนไข!$AE$4,IF($W50=50%,เงื่อนไข!$AD$4,IF($W50&lt;50%,เงื่อนไข!$AC$4))))</f>
        <v>0</v>
      </c>
      <c r="BF50" s="209">
        <f>IF(BD50&gt;=เงื่อนไข!$D$4,BE50*BC50,0)</f>
        <v>0</v>
      </c>
      <c r="BG50" s="210">
        <f t="shared" si="14"/>
        <v>0</v>
      </c>
      <c r="BH50" s="207">
        <f>วันทำงาน!AX50</f>
        <v>0</v>
      </c>
      <c r="BI50" s="208">
        <f>IF(BI$3&lt;&gt;"",$Z50,IF((AND($W50&gt;=100%,BH50&gt;=เงื่อนไข!$C$4*เงื่อนไข!$D$4)),100%,IF(BH50&lt;&gt;0,BH50/$V50,0)))</f>
        <v>0</v>
      </c>
      <c r="BJ50" s="208">
        <f>IF($W50&gt;=80%,เงื่อนไข!$AJ$4,IF($W50&gt;=51%,เงื่อนไข!$AI$4,IF($W50=50%,เงื่อนไข!$AH$4,IF($W50&lt;50%,เงื่อนไข!$AG$4))))</f>
        <v>0</v>
      </c>
      <c r="BK50" s="209">
        <f>IF(BI50&gt;=เงื่อนไข!$D$4,BJ50*BH50,0)</f>
        <v>0</v>
      </c>
      <c r="BL50" s="210">
        <f t="shared" si="15"/>
        <v>0</v>
      </c>
    </row>
    <row r="51" spans="1:64" s="7" customFormat="1" x14ac:dyDescent="0.2">
      <c r="A51" s="204" t="str">
        <f>IF(วันทำงาน!A51&lt;&gt;"",วันทำงาน!A51,"")</f>
        <v/>
      </c>
      <c r="B51" s="204" t="str">
        <f>IF(วันทำงาน!B49&lt;&gt;"",วันทำงาน!B49,"")</f>
        <v/>
      </c>
      <c r="C51" s="204"/>
      <c r="D51" s="204" t="str">
        <f>IF(วันทำงาน!C49&lt;&gt;"",วันทำงาน!C49,"")</f>
        <v/>
      </c>
      <c r="E51" s="205" t="str">
        <f>IF(วันทำงาน!D49&lt;&gt;"",วันทำงาน!D49,"")</f>
        <v/>
      </c>
      <c r="F51" s="105" t="str">
        <f>IF(วันทำงาน!E49&lt;&gt;"",วันทำงาน!E49,"")</f>
        <v/>
      </c>
      <c r="G51" s="204" t="str">
        <f>IF(วันทำงาน!F49&lt;&gt;"",วันทำงาน!F49,"")</f>
        <v/>
      </c>
      <c r="H51" s="238" t="str">
        <f>IF(F51="Salesman",วันทำงาน!G51,"")</f>
        <v/>
      </c>
      <c r="I51" s="243">
        <f t="shared" si="17"/>
        <v>0</v>
      </c>
      <c r="J51" s="238" t="str">
        <f>IF(F51="Salesman",วันทำงาน!H51,"")</f>
        <v/>
      </c>
      <c r="K51" s="243"/>
      <c r="L51" s="204" t="str">
        <f>IF(วันทำงาน!J49&lt;&gt;"",วันทำงาน!J49,"")</f>
        <v/>
      </c>
      <c r="M51" s="204" t="str">
        <f>IF(วันทำงาน!K49&lt;&gt;"",วันทำงาน!K49,"")</f>
        <v/>
      </c>
      <c r="N51" s="206">
        <f t="shared" si="16"/>
        <v>0</v>
      </c>
      <c r="O51" s="206">
        <f t="shared" si="18"/>
        <v>0</v>
      </c>
      <c r="P51" s="206" t="e">
        <f>IF((AND(F51="Salesman",H51&lt;&gt;"")),N51*M51/L51,VLOOKUP(B51,H$15:O$63,6,0)*M51*(100%-เงื่อนไข!$B$4))</f>
        <v>#VALUE!</v>
      </c>
      <c r="Q51" s="206">
        <f>IF(H51&lt;&gt;"",N51*เงื่อนไข!$B$4,N51)</f>
        <v>0</v>
      </c>
      <c r="R51" s="206">
        <f>SUMIF(วันทำงาน!$F$67:$F$157,B51,วันทำงาน!$K$67:$K$157)</f>
        <v>0</v>
      </c>
      <c r="S51" s="218">
        <f t="shared" si="19"/>
        <v>0</v>
      </c>
      <c r="T51" s="218">
        <f t="shared" si="6"/>
        <v>0</v>
      </c>
      <c r="U51" s="140">
        <f>_xlfn.IFNA(VLOOKUP($F51,เงื่อนไข!$A$4:$AJ$7,3,0),0)</f>
        <v>0</v>
      </c>
      <c r="V51" s="140">
        <f>IF(วันทำงาน!I51&lt;&gt;"",วันทำงาน!I51,0)</f>
        <v>0</v>
      </c>
      <c r="W51" s="139">
        <f t="shared" si="7"/>
        <v>0</v>
      </c>
      <c r="X51" s="220" t="str">
        <f>IF((AND(W51&gt;=80%,Z51&gt;=เงื่อนไข!$D$4)),"P","")</f>
        <v/>
      </c>
      <c r="Y51" s="207">
        <f>วันทำงาน!AQ51</f>
        <v>0</v>
      </c>
      <c r="Z51" s="208">
        <f>IF((AND($W51&gt;=100%,Y51&gt;=เงื่อนไข!$C$4*เงื่อนไข!$D$4)),100%,IF(Y51&lt;&gt;0,Y51/V51,0))</f>
        <v>0</v>
      </c>
      <c r="AA51" s="208">
        <f>IF(W51&gt;=80%,เงื่อนไข!$H$4,IF($W51&gt;=51%,เงื่อนไข!$G$4,IF($W51=50%,เงื่อนไข!$F$4,IF($W51&lt;50%,เงื่อนไข!$E$4))))</f>
        <v>0</v>
      </c>
      <c r="AB51" s="209">
        <f>IF(Z51&gt;=เงื่อนไข!$D$4,AA51*Y51,0)</f>
        <v>0</v>
      </c>
      <c r="AC51" s="210">
        <f t="shared" si="8"/>
        <v>0</v>
      </c>
      <c r="AD51" s="207">
        <f>วันทำงาน!AR51</f>
        <v>0</v>
      </c>
      <c r="AE51" s="208">
        <f>IF(AE$3&lt;&gt;"",$Z51,IF((AND($W51&gt;=100%,AD51&gt;=เงื่อนไข!$C$4*เงื่อนไข!$D$4)),100%,IF(AD51&lt;&gt;0,AD51/$V51,0)))</f>
        <v>0</v>
      </c>
      <c r="AF51" s="208">
        <f>IF($W51&gt;=80%,เงื่อนไข!$L$4,IF($W51&gt;=51%,เงื่อนไข!$K$4,IF($W51=50%,เงื่อนไข!$J$4,IF($W51&lt;50%,เงื่อนไข!$I$4))))</f>
        <v>0</v>
      </c>
      <c r="AG51" s="209">
        <f>IF(AE51&gt;=เงื่อนไข!$D$4,AF51*AD51,0)</f>
        <v>0</v>
      </c>
      <c r="AH51" s="210">
        <f t="shared" si="9"/>
        <v>0</v>
      </c>
      <c r="AI51" s="207">
        <f>วันทำงาน!AS51</f>
        <v>0</v>
      </c>
      <c r="AJ51" s="208">
        <f>IF(AJ$3&lt;&gt;"",$Z51,IF((AND($W51&gt;=100%,AI51&gt;=เงื่อนไข!$C$4*เงื่อนไข!$D$4)),100%,IF(AI51&lt;&gt;0,AI51/$V51,0)))</f>
        <v>0</v>
      </c>
      <c r="AK51" s="208">
        <f>IF($W51&gt;=80%,เงื่อนไข!$P$4,IF($W51&gt;=51%,เงื่อนไข!$O$4,IF($W51=50%,เงื่อนไข!$N$4,IF($W51&lt;50%,เงื่อนไข!$M$4))))</f>
        <v>0</v>
      </c>
      <c r="AL51" s="209">
        <f>IF(AJ51&gt;=เงื่อนไข!$D$4,AK51*AI51,0)</f>
        <v>0</v>
      </c>
      <c r="AM51" s="210">
        <f t="shared" si="10"/>
        <v>0</v>
      </c>
      <c r="AN51" s="207">
        <f>วันทำงาน!AT51</f>
        <v>0</v>
      </c>
      <c r="AO51" s="208">
        <f>IF(AO$3&lt;&gt;"",$Z51,IF((AND($W51&gt;=100%,AN51&gt;=เงื่อนไข!$C$4*เงื่อนไข!$D$4)),100%,IF(AN51&lt;&gt;0,AN51/$V51,0)))</f>
        <v>0</v>
      </c>
      <c r="AP51" s="208">
        <f>IF($W51&gt;=80%,เงื่อนไข!$T$4,IF($W51&gt;=51%,เงื่อนไข!$S$4,IF($W51=50%,เงื่อนไข!$R$4,IF($W51&lt;50%,เงื่อนไข!$Q$4))))</f>
        <v>0</v>
      </c>
      <c r="AQ51" s="209">
        <f>IF(AO51&gt;=เงื่อนไข!$D$4,AP51*AN51,0)</f>
        <v>0</v>
      </c>
      <c r="AR51" s="210">
        <f t="shared" si="11"/>
        <v>0</v>
      </c>
      <c r="AS51" s="207">
        <f>วันทำงาน!AU51</f>
        <v>0</v>
      </c>
      <c r="AT51" s="208">
        <f>IF(AT$3&lt;&gt;"",$Z51,IF((AND($W51&gt;=100%,AS51&gt;=เงื่อนไข!$C$4*เงื่อนไข!$D$4)),100%,IF(AS51&lt;&gt;0,AS51/$V51,0)))</f>
        <v>0</v>
      </c>
      <c r="AU51" s="208">
        <f>IF($W51&gt;=80%,เงื่อนไข!$X$4,IF($W51&gt;=51%,เงื่อนไข!$W$4,IF($W51=50%,เงื่อนไข!$V$4,IF($W51&lt;50%,เงื่อนไข!$U$4))))</f>
        <v>0</v>
      </c>
      <c r="AV51" s="209">
        <f>IF(AT51&gt;=เงื่อนไข!$D$4,AU51*AS51,0)</f>
        <v>0</v>
      </c>
      <c r="AW51" s="210">
        <f t="shared" si="12"/>
        <v>0</v>
      </c>
      <c r="AX51" s="207">
        <f>วันทำงาน!AV51</f>
        <v>0</v>
      </c>
      <c r="AY51" s="208">
        <f>IF(AY$3&lt;&gt;"",$Z51,IF((AND($W51&gt;=100%,AX51&gt;=เงื่อนไข!$C$4*เงื่อนไข!$D$4)),100%,IF(AX51&lt;&gt;0,AX51/$V51,0)))</f>
        <v>0</v>
      </c>
      <c r="AZ51" s="208">
        <f>IF($W51&gt;=80%,เงื่อนไข!$AB$4,IF($W51&gt;=51%,เงื่อนไข!$AA$4,IF($W51=50%,เงื่อนไข!$Z$4,IF($W51&lt;50%,เงื่อนไข!$Y$4))))</f>
        <v>0</v>
      </c>
      <c r="BA51" s="209">
        <f>IF(AY51&gt;=เงื่อนไข!$D$4,AZ51*AX51,0)</f>
        <v>0</v>
      </c>
      <c r="BB51" s="210">
        <f t="shared" si="13"/>
        <v>0</v>
      </c>
      <c r="BC51" s="207">
        <f>วันทำงาน!AW51</f>
        <v>0</v>
      </c>
      <c r="BD51" s="208">
        <f>IF(BD$3&lt;&gt;"",$Z51,IF((AND($W51&gt;=100%,BC51&gt;=เงื่อนไข!$C$4*เงื่อนไข!$D$4)),100%,IF(BC51&lt;&gt;0,BC51/$V51,0)))</f>
        <v>0</v>
      </c>
      <c r="BE51" s="208">
        <f>IF($W51&gt;=80%,เงื่อนไข!$AF$4,IF($W51&gt;=51%,เงื่อนไข!$AE$4,IF($W51=50%,เงื่อนไข!$AD$4,IF($W51&lt;50%,เงื่อนไข!$AC$4))))</f>
        <v>0</v>
      </c>
      <c r="BF51" s="209">
        <f>IF(BD51&gt;=เงื่อนไข!$D$4,BE51*BC51,0)</f>
        <v>0</v>
      </c>
      <c r="BG51" s="210">
        <f t="shared" si="14"/>
        <v>0</v>
      </c>
      <c r="BH51" s="207">
        <f>วันทำงาน!AX51</f>
        <v>0</v>
      </c>
      <c r="BI51" s="208">
        <f>IF(BI$3&lt;&gt;"",$Z51,IF((AND($W51&gt;=100%,BH51&gt;=เงื่อนไข!$C$4*เงื่อนไข!$D$4)),100%,IF(BH51&lt;&gt;0,BH51/$V51,0)))</f>
        <v>0</v>
      </c>
      <c r="BJ51" s="208">
        <f>IF($W51&gt;=80%,เงื่อนไข!$AJ$4,IF($W51&gt;=51%,เงื่อนไข!$AI$4,IF($W51=50%,เงื่อนไข!$AH$4,IF($W51&lt;50%,เงื่อนไข!$AG$4))))</f>
        <v>0</v>
      </c>
      <c r="BK51" s="209">
        <f>IF(BI51&gt;=เงื่อนไข!$D$4,BJ51*BH51,0)</f>
        <v>0</v>
      </c>
      <c r="BL51" s="210">
        <f t="shared" si="15"/>
        <v>0</v>
      </c>
    </row>
    <row r="52" spans="1:64" s="7" customFormat="1" x14ac:dyDescent="0.2">
      <c r="A52" s="204" t="str">
        <f>IF(วันทำงาน!A52&lt;&gt;"",วันทำงาน!A52,"")</f>
        <v/>
      </c>
      <c r="B52" s="204" t="str">
        <f>IF(วันทำงาน!B50&lt;&gt;"",วันทำงาน!B50,"")</f>
        <v/>
      </c>
      <c r="C52" s="204"/>
      <c r="D52" s="205" t="str">
        <f>IF(วันทำงาน!C50&lt;&gt;"",วันทำงาน!C50,"")</f>
        <v/>
      </c>
      <c r="E52" s="205" t="str">
        <f>IF(วันทำงาน!D50&lt;&gt;"",วันทำงาน!D50,"")</f>
        <v/>
      </c>
      <c r="F52" s="105" t="str">
        <f>IF(วันทำงาน!E50&lt;&gt;"",วันทำงาน!E50,"")</f>
        <v/>
      </c>
      <c r="G52" s="204" t="str">
        <f>IF(วันทำงาน!F50&lt;&gt;"",วันทำงาน!F50,"")</f>
        <v/>
      </c>
      <c r="H52" s="238" t="str">
        <f>IF(F52="Salesman",วันทำงาน!G52,"")</f>
        <v/>
      </c>
      <c r="I52" s="243">
        <f t="shared" si="17"/>
        <v>0</v>
      </c>
      <c r="J52" s="238" t="str">
        <f>IF(F52="Salesman",วันทำงาน!H52,"")</f>
        <v/>
      </c>
      <c r="K52" s="243"/>
      <c r="L52" s="205" t="str">
        <f>IF(วันทำงาน!J50&lt;&gt;"",วันทำงาน!J50,"")</f>
        <v/>
      </c>
      <c r="M52" s="205"/>
      <c r="N52" s="206">
        <f t="shared" si="16"/>
        <v>0</v>
      </c>
      <c r="O52" s="206">
        <f t="shared" si="18"/>
        <v>0</v>
      </c>
      <c r="P52" s="206" t="e">
        <f>IF((AND(F52="Salesman",H52&lt;&gt;"")),N52*M52/L52,VLOOKUP(B52,H$15:O$63,6,0)*M52*(100%-เงื่อนไข!$B$4))</f>
        <v>#VALUE!</v>
      </c>
      <c r="Q52" s="206">
        <f>IF(H52&lt;&gt;"",N52*เงื่อนไข!$B$4,N52)</f>
        <v>0</v>
      </c>
      <c r="R52" s="206">
        <f>SUMIF(วันทำงาน!$F$67:$F$157,B52,วันทำงาน!$K$67:$K$157)</f>
        <v>0</v>
      </c>
      <c r="S52" s="218">
        <f t="shared" si="19"/>
        <v>0</v>
      </c>
      <c r="T52" s="218">
        <f t="shared" si="6"/>
        <v>0</v>
      </c>
      <c r="U52" s="140">
        <f>_xlfn.IFNA(VLOOKUP($F52,เงื่อนไข!$A$4:$AJ$7,3,0),0)</f>
        <v>0</v>
      </c>
      <c r="V52" s="140">
        <f>IF(วันทำงาน!I52&lt;&gt;"",วันทำงาน!I52,0)</f>
        <v>0</v>
      </c>
      <c r="W52" s="139">
        <f t="shared" si="7"/>
        <v>0</v>
      </c>
      <c r="X52" s="220" t="str">
        <f>IF((AND(W52&gt;=80%,Z52&gt;=เงื่อนไข!$D$4)),"P","")</f>
        <v/>
      </c>
      <c r="Y52" s="207">
        <f>วันทำงาน!AQ52</f>
        <v>0</v>
      </c>
      <c r="Z52" s="208">
        <f>IF((AND($W52&gt;=100%,Y52&gt;=เงื่อนไข!$C$4*เงื่อนไข!$D$4)),100%,IF(Y52&lt;&gt;0,Y52/V52,0))</f>
        <v>0</v>
      </c>
      <c r="AA52" s="208">
        <f>IF(W52&gt;=80%,เงื่อนไข!$H$4,IF($W52&gt;=51%,เงื่อนไข!$G$4,IF($W52=50%,เงื่อนไข!$F$4,IF($W52&lt;50%,เงื่อนไข!$E$4))))</f>
        <v>0</v>
      </c>
      <c r="AB52" s="209">
        <f>IF(Z52&gt;=เงื่อนไข!$D$4,AA52*Y52,0)</f>
        <v>0</v>
      </c>
      <c r="AC52" s="210">
        <f t="shared" si="8"/>
        <v>0</v>
      </c>
      <c r="AD52" s="207">
        <f>วันทำงาน!AR52</f>
        <v>0</v>
      </c>
      <c r="AE52" s="208">
        <f>IF(AE$3&lt;&gt;"",$Z52,IF((AND($W52&gt;=100%,AD52&gt;=เงื่อนไข!$C$4*เงื่อนไข!$D$4)),100%,IF(AD52&lt;&gt;0,AD52/$V52,0)))</f>
        <v>0</v>
      </c>
      <c r="AF52" s="208">
        <f>IF($W52&gt;=80%,เงื่อนไข!$L$4,IF($W52&gt;=51%,เงื่อนไข!$K$4,IF($W52=50%,เงื่อนไข!$J$4,IF($W52&lt;50%,เงื่อนไข!$I$4))))</f>
        <v>0</v>
      </c>
      <c r="AG52" s="209">
        <f>IF(AE52&gt;=เงื่อนไข!$D$4,AF52*AD52,0)</f>
        <v>0</v>
      </c>
      <c r="AH52" s="210">
        <f t="shared" si="9"/>
        <v>0</v>
      </c>
      <c r="AI52" s="207">
        <f>วันทำงาน!AS52</f>
        <v>0</v>
      </c>
      <c r="AJ52" s="208">
        <f>IF(AJ$3&lt;&gt;"",$Z52,IF((AND($W52&gt;=100%,AI52&gt;=เงื่อนไข!$C$4*เงื่อนไข!$D$4)),100%,IF(AI52&lt;&gt;0,AI52/$V52,0)))</f>
        <v>0</v>
      </c>
      <c r="AK52" s="208">
        <f>IF($W52&gt;=80%,เงื่อนไข!$P$4,IF($W52&gt;=51%,เงื่อนไข!$O$4,IF($W52=50%,เงื่อนไข!$N$4,IF($W52&lt;50%,เงื่อนไข!$M$4))))</f>
        <v>0</v>
      </c>
      <c r="AL52" s="209">
        <f>IF(AJ52&gt;=เงื่อนไข!$D$4,AK52*AI52,0)</f>
        <v>0</v>
      </c>
      <c r="AM52" s="210">
        <f t="shared" si="10"/>
        <v>0</v>
      </c>
      <c r="AN52" s="207">
        <f>วันทำงาน!AT52</f>
        <v>0</v>
      </c>
      <c r="AO52" s="208">
        <f>IF(AO$3&lt;&gt;"",$Z52,IF((AND($W52&gt;=100%,AN52&gt;=เงื่อนไข!$C$4*เงื่อนไข!$D$4)),100%,IF(AN52&lt;&gt;0,AN52/$V52,0)))</f>
        <v>0</v>
      </c>
      <c r="AP52" s="208">
        <f>IF($W52&gt;=80%,เงื่อนไข!$T$4,IF($W52&gt;=51%,เงื่อนไข!$S$4,IF($W52=50%,เงื่อนไข!$R$4,IF($W52&lt;50%,เงื่อนไข!$Q$4))))</f>
        <v>0</v>
      </c>
      <c r="AQ52" s="209">
        <f>IF(AO52&gt;=เงื่อนไข!$D$4,AP52*AN52,0)</f>
        <v>0</v>
      </c>
      <c r="AR52" s="210">
        <f t="shared" si="11"/>
        <v>0</v>
      </c>
      <c r="AS52" s="207">
        <f>วันทำงาน!AU52</f>
        <v>0</v>
      </c>
      <c r="AT52" s="208">
        <f>IF(AT$3&lt;&gt;"",$Z52,IF((AND($W52&gt;=100%,AS52&gt;=เงื่อนไข!$C$4*เงื่อนไข!$D$4)),100%,IF(AS52&lt;&gt;0,AS52/$V52,0)))</f>
        <v>0</v>
      </c>
      <c r="AU52" s="208">
        <f>IF($W52&gt;=80%,เงื่อนไข!$X$4,IF($W52&gt;=51%,เงื่อนไข!$W$4,IF($W52=50%,เงื่อนไข!$V$4,IF($W52&lt;50%,เงื่อนไข!$U$4))))</f>
        <v>0</v>
      </c>
      <c r="AV52" s="209">
        <f>IF(AT52&gt;=เงื่อนไข!$D$4,AU52*AS52,0)</f>
        <v>0</v>
      </c>
      <c r="AW52" s="210">
        <f t="shared" si="12"/>
        <v>0</v>
      </c>
      <c r="AX52" s="207">
        <f>วันทำงาน!AV52</f>
        <v>0</v>
      </c>
      <c r="AY52" s="208">
        <f>IF(AY$3&lt;&gt;"",$Z52,IF((AND($W52&gt;=100%,AX52&gt;=เงื่อนไข!$C$4*เงื่อนไข!$D$4)),100%,IF(AX52&lt;&gt;0,AX52/$V52,0)))</f>
        <v>0</v>
      </c>
      <c r="AZ52" s="208">
        <f>IF($W52&gt;=80%,เงื่อนไข!$AB$4,IF($W52&gt;=51%,เงื่อนไข!$AA$4,IF($W52=50%,เงื่อนไข!$Z$4,IF($W52&lt;50%,เงื่อนไข!$Y$4))))</f>
        <v>0</v>
      </c>
      <c r="BA52" s="209">
        <f>IF(AY52&gt;=เงื่อนไข!$D$4,AZ52*AX52,0)</f>
        <v>0</v>
      </c>
      <c r="BB52" s="210">
        <f t="shared" si="13"/>
        <v>0</v>
      </c>
      <c r="BC52" s="207">
        <f>วันทำงาน!AW52</f>
        <v>0</v>
      </c>
      <c r="BD52" s="208">
        <f>IF(BD$3&lt;&gt;"",$Z52,IF((AND($W52&gt;=100%,BC52&gt;=เงื่อนไข!$C$4*เงื่อนไข!$D$4)),100%,IF(BC52&lt;&gt;0,BC52/$V52,0)))</f>
        <v>0</v>
      </c>
      <c r="BE52" s="208">
        <f>IF($W52&gt;=80%,เงื่อนไข!$AF$4,IF($W52&gt;=51%,เงื่อนไข!$AE$4,IF($W52=50%,เงื่อนไข!$AD$4,IF($W52&lt;50%,เงื่อนไข!$AC$4))))</f>
        <v>0</v>
      </c>
      <c r="BF52" s="209">
        <f>IF(BD52&gt;=เงื่อนไข!$D$4,BE52*BC52,0)</f>
        <v>0</v>
      </c>
      <c r="BG52" s="210">
        <f t="shared" si="14"/>
        <v>0</v>
      </c>
      <c r="BH52" s="207">
        <f>วันทำงาน!AX52</f>
        <v>0</v>
      </c>
      <c r="BI52" s="208">
        <f>IF(BI$3&lt;&gt;"",$Z52,IF((AND($W52&gt;=100%,BH52&gt;=เงื่อนไข!$C$4*เงื่อนไข!$D$4)),100%,IF(BH52&lt;&gt;0,BH52/$V52,0)))</f>
        <v>0</v>
      </c>
      <c r="BJ52" s="208">
        <f>IF($W52&gt;=80%,เงื่อนไข!$AJ$4,IF($W52&gt;=51%,เงื่อนไข!$AI$4,IF($W52=50%,เงื่อนไข!$AH$4,IF($W52&lt;50%,เงื่อนไข!$AG$4))))</f>
        <v>0</v>
      </c>
      <c r="BK52" s="209">
        <f>IF(BI52&gt;=เงื่อนไข!$D$4,BJ52*BH52,0)</f>
        <v>0</v>
      </c>
      <c r="BL52" s="210">
        <f t="shared" si="15"/>
        <v>0</v>
      </c>
    </row>
    <row r="53" spans="1:64" s="7" customFormat="1" x14ac:dyDescent="0.2">
      <c r="A53" s="204" t="str">
        <f>IF(วันทำงาน!A53&lt;&gt;"",วันทำงาน!A53,"")</f>
        <v/>
      </c>
      <c r="B53" s="204" t="str">
        <f>IF(วันทำงาน!B51&lt;&gt;"",วันทำงาน!B51,"")</f>
        <v/>
      </c>
      <c r="C53" s="204"/>
      <c r="D53" s="204" t="str">
        <f>IF(วันทำงาน!C51&lt;&gt;"",วันทำงาน!C51,"")</f>
        <v/>
      </c>
      <c r="E53" s="205" t="str">
        <f>IF(วันทำงาน!D51&lt;&gt;"",วันทำงาน!D51,"")</f>
        <v/>
      </c>
      <c r="F53" s="105" t="str">
        <f>IF(วันทำงาน!E51&lt;&gt;"",วันทำงาน!E51,"")</f>
        <v/>
      </c>
      <c r="G53" s="204" t="str">
        <f>IF(วันทำงาน!F51&lt;&gt;"",วันทำงาน!F51,"")</f>
        <v/>
      </c>
      <c r="H53" s="238" t="str">
        <f>IF(F53="Salesman",วันทำงาน!G53,"")</f>
        <v/>
      </c>
      <c r="I53" s="243">
        <f t="shared" si="17"/>
        <v>0</v>
      </c>
      <c r="J53" s="238" t="str">
        <f>IF(F53="Salesman",วันทำงาน!H53,"")</f>
        <v/>
      </c>
      <c r="K53" s="243"/>
      <c r="L53" s="205" t="str">
        <f>IF(วันทำงาน!J51&lt;&gt;"",วันทำงาน!J51,"")</f>
        <v/>
      </c>
      <c r="M53" s="205"/>
      <c r="N53" s="206">
        <f t="shared" si="16"/>
        <v>0</v>
      </c>
      <c r="O53" s="206">
        <f t="shared" si="18"/>
        <v>0</v>
      </c>
      <c r="P53" s="206" t="e">
        <f>IF((AND(F53="Salesman",H53&lt;&gt;"")),N53*M53/L53,VLOOKUP(B53,H$15:O$63,6,0)*M53*(100%-เงื่อนไข!$B$4))</f>
        <v>#VALUE!</v>
      </c>
      <c r="Q53" s="206">
        <f>IF(H53&lt;&gt;"",N53*เงื่อนไข!$B$4,N53)</f>
        <v>0</v>
      </c>
      <c r="R53" s="206">
        <f>SUMIF(วันทำงาน!$F$67:$F$157,B53,วันทำงาน!$K$67:$K$157)</f>
        <v>0</v>
      </c>
      <c r="S53" s="218">
        <f t="shared" si="19"/>
        <v>0</v>
      </c>
      <c r="T53" s="218">
        <f t="shared" si="6"/>
        <v>0</v>
      </c>
      <c r="U53" s="140">
        <f>_xlfn.IFNA(VLOOKUP($F53,เงื่อนไข!$A$4:$AJ$7,3,0),0)</f>
        <v>0</v>
      </c>
      <c r="V53" s="140">
        <f>IF(วันทำงาน!I53&lt;&gt;"",วันทำงาน!I53,0)</f>
        <v>0</v>
      </c>
      <c r="W53" s="139">
        <f t="shared" si="7"/>
        <v>0</v>
      </c>
      <c r="X53" s="220" t="str">
        <f>IF((AND(W53&gt;=80%,Z53&gt;=เงื่อนไข!$D$4)),"P","")</f>
        <v/>
      </c>
      <c r="Y53" s="207">
        <f>วันทำงาน!AQ53</f>
        <v>0</v>
      </c>
      <c r="Z53" s="208">
        <f>IF((AND($W53&gt;=100%,Y53&gt;=เงื่อนไข!$C$4*เงื่อนไข!$D$4)),100%,IF(Y53&lt;&gt;0,Y53/V53,0))</f>
        <v>0</v>
      </c>
      <c r="AA53" s="208">
        <f>IF(W53&gt;=80%,เงื่อนไข!$H$4,IF($W53&gt;=51%,เงื่อนไข!$G$4,IF($W53=50%,เงื่อนไข!$F$4,IF($W53&lt;50%,เงื่อนไข!$E$4))))</f>
        <v>0</v>
      </c>
      <c r="AB53" s="209">
        <f>IF(Z53&gt;=เงื่อนไข!$D$4,AA53*Y53,0)</f>
        <v>0</v>
      </c>
      <c r="AC53" s="210">
        <f t="shared" si="8"/>
        <v>0</v>
      </c>
      <c r="AD53" s="207">
        <f>วันทำงาน!AR53</f>
        <v>0</v>
      </c>
      <c r="AE53" s="208">
        <f>IF(AE$3&lt;&gt;"",$Z53,IF((AND($W53&gt;=100%,AD53&gt;=เงื่อนไข!$C$4*เงื่อนไข!$D$4)),100%,IF(AD53&lt;&gt;0,AD53/$V53,0)))</f>
        <v>0</v>
      </c>
      <c r="AF53" s="208">
        <f>IF($W53&gt;=80%,เงื่อนไข!$L$4,IF($W53&gt;=51%,เงื่อนไข!$K$4,IF($W53=50%,เงื่อนไข!$J$4,IF($W53&lt;50%,เงื่อนไข!$I$4))))</f>
        <v>0</v>
      </c>
      <c r="AG53" s="209">
        <f>IF(AE53&gt;=เงื่อนไข!$D$4,AF53*AD53,0)</f>
        <v>0</v>
      </c>
      <c r="AH53" s="210">
        <f t="shared" si="9"/>
        <v>0</v>
      </c>
      <c r="AI53" s="207">
        <f>วันทำงาน!AS53</f>
        <v>0</v>
      </c>
      <c r="AJ53" s="208">
        <f>IF(AJ$3&lt;&gt;"",$Z53,IF((AND($W53&gt;=100%,AI53&gt;=เงื่อนไข!$C$4*เงื่อนไข!$D$4)),100%,IF(AI53&lt;&gt;0,AI53/$V53,0)))</f>
        <v>0</v>
      </c>
      <c r="AK53" s="208">
        <f>IF($W53&gt;=80%,เงื่อนไข!$P$4,IF($W53&gt;=51%,เงื่อนไข!$O$4,IF($W53=50%,เงื่อนไข!$N$4,IF($W53&lt;50%,เงื่อนไข!$M$4))))</f>
        <v>0</v>
      </c>
      <c r="AL53" s="209">
        <f>IF(AJ53&gt;=เงื่อนไข!$D$4,AK53*AI53,0)</f>
        <v>0</v>
      </c>
      <c r="AM53" s="210">
        <f t="shared" si="10"/>
        <v>0</v>
      </c>
      <c r="AN53" s="207">
        <f>วันทำงาน!AT53</f>
        <v>0</v>
      </c>
      <c r="AO53" s="208">
        <f>IF(AO$3&lt;&gt;"",$Z53,IF((AND($W53&gt;=100%,AN53&gt;=เงื่อนไข!$C$4*เงื่อนไข!$D$4)),100%,IF(AN53&lt;&gt;0,AN53/$V53,0)))</f>
        <v>0</v>
      </c>
      <c r="AP53" s="208">
        <f>IF($W53&gt;=80%,เงื่อนไข!$T$4,IF($W53&gt;=51%,เงื่อนไข!$S$4,IF($W53=50%,เงื่อนไข!$R$4,IF($W53&lt;50%,เงื่อนไข!$Q$4))))</f>
        <v>0</v>
      </c>
      <c r="AQ53" s="209">
        <f>IF(AO53&gt;=เงื่อนไข!$D$4,AP53*AN53,0)</f>
        <v>0</v>
      </c>
      <c r="AR53" s="210">
        <f t="shared" si="11"/>
        <v>0</v>
      </c>
      <c r="AS53" s="207">
        <f>วันทำงาน!AU53</f>
        <v>0</v>
      </c>
      <c r="AT53" s="208">
        <f>IF(AT$3&lt;&gt;"",$Z53,IF((AND($W53&gt;=100%,AS53&gt;=เงื่อนไข!$C$4*เงื่อนไข!$D$4)),100%,IF(AS53&lt;&gt;0,AS53/$V53,0)))</f>
        <v>0</v>
      </c>
      <c r="AU53" s="208">
        <f>IF($W53&gt;=80%,เงื่อนไข!$X$4,IF($W53&gt;=51%,เงื่อนไข!$W$4,IF($W53=50%,เงื่อนไข!$V$4,IF($W53&lt;50%,เงื่อนไข!$U$4))))</f>
        <v>0</v>
      </c>
      <c r="AV53" s="209">
        <f>IF(AT53&gt;=เงื่อนไข!$D$4,AU53*AS53,0)</f>
        <v>0</v>
      </c>
      <c r="AW53" s="210">
        <f t="shared" si="12"/>
        <v>0</v>
      </c>
      <c r="AX53" s="207">
        <f>วันทำงาน!AV53</f>
        <v>0</v>
      </c>
      <c r="AY53" s="208">
        <f>IF(AY$3&lt;&gt;"",$Z53,IF((AND($W53&gt;=100%,AX53&gt;=เงื่อนไข!$C$4*เงื่อนไข!$D$4)),100%,IF(AX53&lt;&gt;0,AX53/$V53,0)))</f>
        <v>0</v>
      </c>
      <c r="AZ53" s="208">
        <f>IF($W53&gt;=80%,เงื่อนไข!$AB$4,IF($W53&gt;=51%,เงื่อนไข!$AA$4,IF($W53=50%,เงื่อนไข!$Z$4,IF($W53&lt;50%,เงื่อนไข!$Y$4))))</f>
        <v>0</v>
      </c>
      <c r="BA53" s="209">
        <f>IF(AY53&gt;=เงื่อนไข!$D$4,AZ53*AX53,0)</f>
        <v>0</v>
      </c>
      <c r="BB53" s="210">
        <f t="shared" si="13"/>
        <v>0</v>
      </c>
      <c r="BC53" s="207">
        <f>วันทำงาน!AW53</f>
        <v>0</v>
      </c>
      <c r="BD53" s="208">
        <f>IF(BD$3&lt;&gt;"",$Z53,IF((AND($W53&gt;=100%,BC53&gt;=เงื่อนไข!$C$4*เงื่อนไข!$D$4)),100%,IF(BC53&lt;&gt;0,BC53/$V53,0)))</f>
        <v>0</v>
      </c>
      <c r="BE53" s="208">
        <f>IF($W53&gt;=80%,เงื่อนไข!$AF$4,IF($W53&gt;=51%,เงื่อนไข!$AE$4,IF($W53=50%,เงื่อนไข!$AD$4,IF($W53&lt;50%,เงื่อนไข!$AC$4))))</f>
        <v>0</v>
      </c>
      <c r="BF53" s="209">
        <f>IF(BD53&gt;=เงื่อนไข!$D$4,BE53*BC53,0)</f>
        <v>0</v>
      </c>
      <c r="BG53" s="210">
        <f t="shared" si="14"/>
        <v>0</v>
      </c>
      <c r="BH53" s="207">
        <f>วันทำงาน!AX53</f>
        <v>0</v>
      </c>
      <c r="BI53" s="208">
        <f>IF(BI$3&lt;&gt;"",$Z53,IF((AND($W53&gt;=100%,BH53&gt;=เงื่อนไข!$C$4*เงื่อนไข!$D$4)),100%,IF(BH53&lt;&gt;0,BH53/$V53,0)))</f>
        <v>0</v>
      </c>
      <c r="BJ53" s="208">
        <f>IF($W53&gt;=80%,เงื่อนไข!$AJ$4,IF($W53&gt;=51%,เงื่อนไข!$AI$4,IF($W53=50%,เงื่อนไข!$AH$4,IF($W53&lt;50%,เงื่อนไข!$AG$4))))</f>
        <v>0</v>
      </c>
      <c r="BK53" s="209">
        <f>IF(BI53&gt;=เงื่อนไข!$D$4,BJ53*BH53,0)</f>
        <v>0</v>
      </c>
      <c r="BL53" s="210">
        <f t="shared" si="15"/>
        <v>0</v>
      </c>
    </row>
    <row r="54" spans="1:64" s="7" customFormat="1" x14ac:dyDescent="0.2">
      <c r="A54" s="204" t="str">
        <f>IF(วันทำงาน!A54&lt;&gt;"",วันทำงาน!A54,"")</f>
        <v/>
      </c>
      <c r="B54" s="204" t="str">
        <f>IF(วันทำงาน!B52&lt;&gt;"",วันทำงาน!B52,"")</f>
        <v/>
      </c>
      <c r="C54" s="204"/>
      <c r="D54" s="204" t="str">
        <f>IF(วันทำงาน!C52&lt;&gt;"",วันทำงาน!C52,"")</f>
        <v/>
      </c>
      <c r="E54" s="205" t="str">
        <f>IF(วันทำงาน!D52&lt;&gt;"",วันทำงาน!D52,"")</f>
        <v/>
      </c>
      <c r="F54" s="105" t="str">
        <f>IF(วันทำงาน!E52&lt;&gt;"",วันทำงาน!E52,"")</f>
        <v/>
      </c>
      <c r="G54" s="204" t="str">
        <f>IF(วันทำงาน!F52&lt;&gt;"",วันทำงาน!F52,"")</f>
        <v/>
      </c>
      <c r="H54" s="238" t="str">
        <f>IF(F54="Salesman",วันทำงาน!G54,"")</f>
        <v/>
      </c>
      <c r="I54" s="243">
        <f t="shared" si="17"/>
        <v>0</v>
      </c>
      <c r="J54" s="238" t="str">
        <f>IF(F54="Salesman",วันทำงาน!H54,"")</f>
        <v/>
      </c>
      <c r="K54" s="243"/>
      <c r="L54" s="205" t="str">
        <f>IF(วันทำงาน!J52&lt;&gt;"",วันทำงาน!J52,"")</f>
        <v/>
      </c>
      <c r="M54" s="205"/>
      <c r="N54" s="206">
        <f t="shared" si="16"/>
        <v>0</v>
      </c>
      <c r="O54" s="206">
        <f t="shared" si="18"/>
        <v>0</v>
      </c>
      <c r="P54" s="206" t="e">
        <f>IF((AND(F54="Salesman",H54&lt;&gt;"")),N54*M54/L54,VLOOKUP(B54,H$15:O$63,6,0)*M54*(100%-เงื่อนไข!$B$4))</f>
        <v>#VALUE!</v>
      </c>
      <c r="Q54" s="206">
        <f>IF(H54&lt;&gt;"",N54*เงื่อนไข!$B$4,N54)</f>
        <v>0</v>
      </c>
      <c r="R54" s="206">
        <f>SUMIF(วันทำงาน!$F$67:$F$157,B54,วันทำงาน!$K$67:$K$157)</f>
        <v>0</v>
      </c>
      <c r="S54" s="218">
        <f t="shared" si="19"/>
        <v>0</v>
      </c>
      <c r="T54" s="218">
        <f t="shared" si="6"/>
        <v>0</v>
      </c>
      <c r="U54" s="140">
        <f>_xlfn.IFNA(VLOOKUP($F54,เงื่อนไข!$A$4:$AJ$7,3,0),0)</f>
        <v>0</v>
      </c>
      <c r="V54" s="140">
        <f>IF(วันทำงาน!I54&lt;&gt;"",วันทำงาน!I54,0)</f>
        <v>0</v>
      </c>
      <c r="W54" s="139">
        <f t="shared" si="7"/>
        <v>0</v>
      </c>
      <c r="X54" s="220" t="str">
        <f>IF((AND(W54&gt;=80%,Z54&gt;=เงื่อนไข!$D$4)),"P","")</f>
        <v/>
      </c>
      <c r="Y54" s="207">
        <f>วันทำงาน!AQ54</f>
        <v>0</v>
      </c>
      <c r="Z54" s="208">
        <f>IF((AND($W54&gt;=100%,Y54&gt;=เงื่อนไข!$C$4*เงื่อนไข!$D$4)),100%,IF(Y54&lt;&gt;0,Y54/V54,0))</f>
        <v>0</v>
      </c>
      <c r="AA54" s="208">
        <f>IF(W54&gt;=80%,เงื่อนไข!$H$4,IF($W54&gt;=51%,เงื่อนไข!$G$4,IF($W54=50%,เงื่อนไข!$F$4,IF($W54&lt;50%,เงื่อนไข!$E$4))))</f>
        <v>0</v>
      </c>
      <c r="AB54" s="209">
        <f>IF(Z54&gt;=เงื่อนไข!$D$4,AA54*Y54,0)</f>
        <v>0</v>
      </c>
      <c r="AC54" s="210">
        <f t="shared" si="8"/>
        <v>0</v>
      </c>
      <c r="AD54" s="207">
        <f>วันทำงาน!AR54</f>
        <v>0</v>
      </c>
      <c r="AE54" s="208">
        <f>IF(AE$3&lt;&gt;"",$Z54,IF((AND($W54&gt;=100%,AD54&gt;=เงื่อนไข!$C$4*เงื่อนไข!$D$4)),100%,IF(AD54&lt;&gt;0,AD54/$V54,0)))</f>
        <v>0</v>
      </c>
      <c r="AF54" s="208">
        <f>IF($W54&gt;=80%,เงื่อนไข!$L$4,IF($W54&gt;=51%,เงื่อนไข!$K$4,IF($W54=50%,เงื่อนไข!$J$4,IF($W54&lt;50%,เงื่อนไข!$I$4))))</f>
        <v>0</v>
      </c>
      <c r="AG54" s="209">
        <f>IF(AE54&gt;=เงื่อนไข!$D$4,AF54*AD54,0)</f>
        <v>0</v>
      </c>
      <c r="AH54" s="210">
        <f t="shared" si="9"/>
        <v>0</v>
      </c>
      <c r="AI54" s="207">
        <f>วันทำงาน!AS54</f>
        <v>0</v>
      </c>
      <c r="AJ54" s="208">
        <f>IF(AJ$3&lt;&gt;"",$Z54,IF((AND($W54&gt;=100%,AI54&gt;=เงื่อนไข!$C$4*เงื่อนไข!$D$4)),100%,IF(AI54&lt;&gt;0,AI54/$V54,0)))</f>
        <v>0</v>
      </c>
      <c r="AK54" s="208">
        <f>IF($W54&gt;=80%,เงื่อนไข!$P$4,IF($W54&gt;=51%,เงื่อนไข!$O$4,IF($W54=50%,เงื่อนไข!$N$4,IF($W54&lt;50%,เงื่อนไข!$M$4))))</f>
        <v>0</v>
      </c>
      <c r="AL54" s="209">
        <f>IF(AJ54&gt;=เงื่อนไข!$D$4,AK54*AI54,0)</f>
        <v>0</v>
      </c>
      <c r="AM54" s="210">
        <f t="shared" si="10"/>
        <v>0</v>
      </c>
      <c r="AN54" s="207">
        <f>วันทำงาน!AT54</f>
        <v>0</v>
      </c>
      <c r="AO54" s="208">
        <f>IF(AO$3&lt;&gt;"",$Z54,IF((AND($W54&gt;=100%,AN54&gt;=เงื่อนไข!$C$4*เงื่อนไข!$D$4)),100%,IF(AN54&lt;&gt;0,AN54/$V54,0)))</f>
        <v>0</v>
      </c>
      <c r="AP54" s="208">
        <f>IF($W54&gt;=80%,เงื่อนไข!$T$4,IF($W54&gt;=51%,เงื่อนไข!$S$4,IF($W54=50%,เงื่อนไข!$R$4,IF($W54&lt;50%,เงื่อนไข!$Q$4))))</f>
        <v>0</v>
      </c>
      <c r="AQ54" s="209">
        <f>IF(AO54&gt;=เงื่อนไข!$D$4,AP54*AN54,0)</f>
        <v>0</v>
      </c>
      <c r="AR54" s="210">
        <f t="shared" si="11"/>
        <v>0</v>
      </c>
      <c r="AS54" s="207">
        <f>วันทำงาน!AU54</f>
        <v>0</v>
      </c>
      <c r="AT54" s="208">
        <f>IF(AT$3&lt;&gt;"",$Z54,IF((AND($W54&gt;=100%,AS54&gt;=เงื่อนไข!$C$4*เงื่อนไข!$D$4)),100%,IF(AS54&lt;&gt;0,AS54/$V54,0)))</f>
        <v>0</v>
      </c>
      <c r="AU54" s="208">
        <f>IF($W54&gt;=80%,เงื่อนไข!$X$4,IF($W54&gt;=51%,เงื่อนไข!$W$4,IF($W54=50%,เงื่อนไข!$V$4,IF($W54&lt;50%,เงื่อนไข!$U$4))))</f>
        <v>0</v>
      </c>
      <c r="AV54" s="209">
        <f>IF(AT54&gt;=เงื่อนไข!$D$4,AU54*AS54,0)</f>
        <v>0</v>
      </c>
      <c r="AW54" s="210">
        <f t="shared" si="12"/>
        <v>0</v>
      </c>
      <c r="AX54" s="207">
        <f>วันทำงาน!AV54</f>
        <v>0</v>
      </c>
      <c r="AY54" s="208">
        <f>IF(AY$3&lt;&gt;"",$Z54,IF((AND($W54&gt;=100%,AX54&gt;=เงื่อนไข!$C$4*เงื่อนไข!$D$4)),100%,IF(AX54&lt;&gt;0,AX54/$V54,0)))</f>
        <v>0</v>
      </c>
      <c r="AZ54" s="208">
        <f>IF($W54&gt;=80%,เงื่อนไข!$AB$4,IF($W54&gt;=51%,เงื่อนไข!$AA$4,IF($W54=50%,เงื่อนไข!$Z$4,IF($W54&lt;50%,เงื่อนไข!$Y$4))))</f>
        <v>0</v>
      </c>
      <c r="BA54" s="209">
        <f>IF(AY54&gt;=เงื่อนไข!$D$4,AZ54*AX54,0)</f>
        <v>0</v>
      </c>
      <c r="BB54" s="210">
        <f t="shared" si="13"/>
        <v>0</v>
      </c>
      <c r="BC54" s="207">
        <f>วันทำงาน!AW54</f>
        <v>0</v>
      </c>
      <c r="BD54" s="208">
        <f>IF(BD$3&lt;&gt;"",$Z54,IF((AND($W54&gt;=100%,BC54&gt;=เงื่อนไข!$C$4*เงื่อนไข!$D$4)),100%,IF(BC54&lt;&gt;0,BC54/$V54,0)))</f>
        <v>0</v>
      </c>
      <c r="BE54" s="208">
        <f>IF($W54&gt;=80%,เงื่อนไข!$AF$4,IF($W54&gt;=51%,เงื่อนไข!$AE$4,IF($W54=50%,เงื่อนไข!$AD$4,IF($W54&lt;50%,เงื่อนไข!$AC$4))))</f>
        <v>0</v>
      </c>
      <c r="BF54" s="209">
        <f>IF(BD54&gt;=เงื่อนไข!$D$4,BE54*BC54,0)</f>
        <v>0</v>
      </c>
      <c r="BG54" s="210">
        <f t="shared" si="14"/>
        <v>0</v>
      </c>
      <c r="BH54" s="207">
        <f>วันทำงาน!AX54</f>
        <v>0</v>
      </c>
      <c r="BI54" s="208">
        <f>IF(BI$3&lt;&gt;"",$Z54,IF((AND($W54&gt;=100%,BH54&gt;=เงื่อนไข!$C$4*เงื่อนไข!$D$4)),100%,IF(BH54&lt;&gt;0,BH54/$V54,0)))</f>
        <v>0</v>
      </c>
      <c r="BJ54" s="208">
        <f>IF($W54&gt;=80%,เงื่อนไข!$AJ$4,IF($W54&gt;=51%,เงื่อนไข!$AI$4,IF($W54=50%,เงื่อนไข!$AH$4,IF($W54&lt;50%,เงื่อนไข!$AG$4))))</f>
        <v>0</v>
      </c>
      <c r="BK54" s="209">
        <f>IF(BI54&gt;=เงื่อนไข!$D$4,BJ54*BH54,0)</f>
        <v>0</v>
      </c>
      <c r="BL54" s="210">
        <f t="shared" si="15"/>
        <v>0</v>
      </c>
    </row>
    <row r="55" spans="1:64" s="7" customFormat="1" x14ac:dyDescent="0.2">
      <c r="A55" s="204" t="str">
        <f>IF(วันทำงาน!A55&lt;&gt;"",วันทำงาน!A55,"")</f>
        <v/>
      </c>
      <c r="B55" s="204" t="str">
        <f>IF(วันทำงาน!B53&lt;&gt;"",วันทำงาน!B53,"")</f>
        <v/>
      </c>
      <c r="C55" s="204"/>
      <c r="D55" s="204" t="str">
        <f>IF(วันทำงาน!C53&lt;&gt;"",วันทำงาน!C53,"")</f>
        <v/>
      </c>
      <c r="E55" s="205" t="str">
        <f>IF(วันทำงาน!D53&lt;&gt;"",วันทำงาน!D53,"")</f>
        <v/>
      </c>
      <c r="F55" s="105" t="str">
        <f>IF(วันทำงาน!E53&lt;&gt;"",วันทำงาน!E53,"")</f>
        <v/>
      </c>
      <c r="G55" s="204" t="str">
        <f>IF(วันทำงาน!F53&lt;&gt;"",วันทำงาน!F53,"")</f>
        <v/>
      </c>
      <c r="H55" s="238" t="str">
        <f>IF(F55="Salesman",วันทำงาน!G55,"")</f>
        <v/>
      </c>
      <c r="I55" s="243">
        <f t="shared" si="17"/>
        <v>0</v>
      </c>
      <c r="J55" s="238" t="str">
        <f>IF(F55="Salesman",วันทำงาน!H55,"")</f>
        <v/>
      </c>
      <c r="K55" s="243"/>
      <c r="L55" s="205" t="str">
        <f>IF(วันทำงาน!J53&lt;&gt;"",วันทำงาน!J53,"")</f>
        <v/>
      </c>
      <c r="M55" s="205"/>
      <c r="N55" s="206">
        <f t="shared" si="16"/>
        <v>0</v>
      </c>
      <c r="O55" s="206">
        <f t="shared" si="18"/>
        <v>0</v>
      </c>
      <c r="P55" s="206" t="e">
        <f>IF((AND(F55="Salesman",H55&lt;&gt;"")),N55*M55/L55,VLOOKUP(B55,H$15:O$63,6,0)*M55*(100%-เงื่อนไข!$B$4))</f>
        <v>#VALUE!</v>
      </c>
      <c r="Q55" s="206">
        <f>IF(H55&lt;&gt;"",N55*เงื่อนไข!$B$4,N55)</f>
        <v>0</v>
      </c>
      <c r="R55" s="206">
        <f>SUMIF(วันทำงาน!$F$67:$F$157,B55,วันทำงาน!$K$67:$K$157)</f>
        <v>0</v>
      </c>
      <c r="S55" s="218">
        <f t="shared" si="19"/>
        <v>0</v>
      </c>
      <c r="T55" s="218">
        <f t="shared" si="6"/>
        <v>0</v>
      </c>
      <c r="U55" s="140">
        <f>_xlfn.IFNA(VLOOKUP($F55,เงื่อนไข!$A$4:$AJ$7,3,0),0)</f>
        <v>0</v>
      </c>
      <c r="V55" s="140">
        <f>IF(วันทำงาน!I55&lt;&gt;"",วันทำงาน!I55,0)</f>
        <v>0</v>
      </c>
      <c r="W55" s="139">
        <f t="shared" si="7"/>
        <v>0</v>
      </c>
      <c r="X55" s="220" t="str">
        <f>IF((AND(W55&gt;=80%,Z55&gt;=เงื่อนไข!$D$4)),"P","")</f>
        <v/>
      </c>
      <c r="Y55" s="207">
        <f>วันทำงาน!AQ55</f>
        <v>0</v>
      </c>
      <c r="Z55" s="208">
        <f>IF((AND($W55&gt;=100%,Y55&gt;=เงื่อนไข!$C$4*เงื่อนไข!$D$4)),100%,IF(Y55&lt;&gt;0,Y55/V55,0))</f>
        <v>0</v>
      </c>
      <c r="AA55" s="208">
        <f>IF(W55&gt;=80%,เงื่อนไข!$H$4,IF($W55&gt;=51%,เงื่อนไข!$G$4,IF($W55=50%,เงื่อนไข!$F$4,IF($W55&lt;50%,เงื่อนไข!$E$4))))</f>
        <v>0</v>
      </c>
      <c r="AB55" s="209">
        <f>IF(Z55&gt;=เงื่อนไข!$D$4,AA55*Y55,0)</f>
        <v>0</v>
      </c>
      <c r="AC55" s="210">
        <f t="shared" si="8"/>
        <v>0</v>
      </c>
      <c r="AD55" s="207">
        <f>วันทำงาน!AR55</f>
        <v>0</v>
      </c>
      <c r="AE55" s="208">
        <f>IF(AE$3&lt;&gt;"",$Z55,IF((AND($W55&gt;=100%,AD55&gt;=เงื่อนไข!$C$4*เงื่อนไข!$D$4)),100%,IF(AD55&lt;&gt;0,AD55/$V55,0)))</f>
        <v>0</v>
      </c>
      <c r="AF55" s="208">
        <f>IF($W55&gt;=80%,เงื่อนไข!$L$4,IF($W55&gt;=51%,เงื่อนไข!$K$4,IF($W55=50%,เงื่อนไข!$J$4,IF($W55&lt;50%,เงื่อนไข!$I$4))))</f>
        <v>0</v>
      </c>
      <c r="AG55" s="209">
        <f>IF(AE55&gt;=เงื่อนไข!$D$4,AF55*AD55,0)</f>
        <v>0</v>
      </c>
      <c r="AH55" s="210">
        <f t="shared" si="9"/>
        <v>0</v>
      </c>
      <c r="AI55" s="207">
        <f>วันทำงาน!AS55</f>
        <v>0</v>
      </c>
      <c r="AJ55" s="208">
        <f>IF(AJ$3&lt;&gt;"",$Z55,IF((AND($W55&gt;=100%,AI55&gt;=เงื่อนไข!$C$4*เงื่อนไข!$D$4)),100%,IF(AI55&lt;&gt;0,AI55/$V55,0)))</f>
        <v>0</v>
      </c>
      <c r="AK55" s="208">
        <f>IF($W55&gt;=80%,เงื่อนไข!$P$4,IF($W55&gt;=51%,เงื่อนไข!$O$4,IF($W55=50%,เงื่อนไข!$N$4,IF($W55&lt;50%,เงื่อนไข!$M$4))))</f>
        <v>0</v>
      </c>
      <c r="AL55" s="209">
        <f>IF(AJ55&gt;=เงื่อนไข!$D$4,AK55*AI55,0)</f>
        <v>0</v>
      </c>
      <c r="AM55" s="210">
        <f t="shared" si="10"/>
        <v>0</v>
      </c>
      <c r="AN55" s="207">
        <f>วันทำงาน!AT55</f>
        <v>0</v>
      </c>
      <c r="AO55" s="208">
        <f>IF(AO$3&lt;&gt;"",$Z55,IF((AND($W55&gt;=100%,AN55&gt;=เงื่อนไข!$C$4*เงื่อนไข!$D$4)),100%,IF(AN55&lt;&gt;0,AN55/$V55,0)))</f>
        <v>0</v>
      </c>
      <c r="AP55" s="208">
        <f>IF($W55&gt;=80%,เงื่อนไข!$T$4,IF($W55&gt;=51%,เงื่อนไข!$S$4,IF($W55=50%,เงื่อนไข!$R$4,IF($W55&lt;50%,เงื่อนไข!$Q$4))))</f>
        <v>0</v>
      </c>
      <c r="AQ55" s="209">
        <f>IF(AO55&gt;=เงื่อนไข!$D$4,AP55*AN55,0)</f>
        <v>0</v>
      </c>
      <c r="AR55" s="210">
        <f t="shared" si="11"/>
        <v>0</v>
      </c>
      <c r="AS55" s="207">
        <f>วันทำงาน!AU55</f>
        <v>0</v>
      </c>
      <c r="AT55" s="208">
        <f>IF(AT$3&lt;&gt;"",$Z55,IF((AND($W55&gt;=100%,AS55&gt;=เงื่อนไข!$C$4*เงื่อนไข!$D$4)),100%,IF(AS55&lt;&gt;0,AS55/$V55,0)))</f>
        <v>0</v>
      </c>
      <c r="AU55" s="208">
        <f>IF($W55&gt;=80%,เงื่อนไข!$X$4,IF($W55&gt;=51%,เงื่อนไข!$W$4,IF($W55=50%,เงื่อนไข!$V$4,IF($W55&lt;50%,เงื่อนไข!$U$4))))</f>
        <v>0</v>
      </c>
      <c r="AV55" s="209">
        <f>IF(AT55&gt;=เงื่อนไข!$D$4,AU55*AS55,0)</f>
        <v>0</v>
      </c>
      <c r="AW55" s="210">
        <f t="shared" si="12"/>
        <v>0</v>
      </c>
      <c r="AX55" s="207">
        <f>วันทำงาน!AV55</f>
        <v>0</v>
      </c>
      <c r="AY55" s="208">
        <f>IF(AY$3&lt;&gt;"",$Z55,IF((AND($W55&gt;=100%,AX55&gt;=เงื่อนไข!$C$4*เงื่อนไข!$D$4)),100%,IF(AX55&lt;&gt;0,AX55/$V55,0)))</f>
        <v>0</v>
      </c>
      <c r="AZ55" s="208">
        <f>IF($W55&gt;=80%,เงื่อนไข!$AB$4,IF($W55&gt;=51%,เงื่อนไข!$AA$4,IF($W55=50%,เงื่อนไข!$Z$4,IF($W55&lt;50%,เงื่อนไข!$Y$4))))</f>
        <v>0</v>
      </c>
      <c r="BA55" s="209">
        <f>IF(AY55&gt;=เงื่อนไข!$D$4,AZ55*AX55,0)</f>
        <v>0</v>
      </c>
      <c r="BB55" s="210">
        <f t="shared" si="13"/>
        <v>0</v>
      </c>
      <c r="BC55" s="207">
        <f>วันทำงาน!AW55</f>
        <v>0</v>
      </c>
      <c r="BD55" s="208">
        <f>IF(BD$3&lt;&gt;"",$Z55,IF((AND($W55&gt;=100%,BC55&gt;=เงื่อนไข!$C$4*เงื่อนไข!$D$4)),100%,IF(BC55&lt;&gt;0,BC55/$V55,0)))</f>
        <v>0</v>
      </c>
      <c r="BE55" s="208">
        <f>IF($W55&gt;=80%,เงื่อนไข!$AF$4,IF($W55&gt;=51%,เงื่อนไข!$AE$4,IF($W55=50%,เงื่อนไข!$AD$4,IF($W55&lt;50%,เงื่อนไข!$AC$4))))</f>
        <v>0</v>
      </c>
      <c r="BF55" s="209">
        <f>IF(BD55&gt;=เงื่อนไข!$D$4,BE55*BC55,0)</f>
        <v>0</v>
      </c>
      <c r="BG55" s="210">
        <f t="shared" si="14"/>
        <v>0</v>
      </c>
      <c r="BH55" s="207">
        <f>วันทำงาน!AX55</f>
        <v>0</v>
      </c>
      <c r="BI55" s="208">
        <f>IF(BI$3&lt;&gt;"",$Z55,IF((AND($W55&gt;=100%,BH55&gt;=เงื่อนไข!$C$4*เงื่อนไข!$D$4)),100%,IF(BH55&lt;&gt;0,BH55/$V55,0)))</f>
        <v>0</v>
      </c>
      <c r="BJ55" s="208">
        <f>IF($W55&gt;=80%,เงื่อนไข!$AJ$4,IF($W55&gt;=51%,เงื่อนไข!$AI$4,IF($W55=50%,เงื่อนไข!$AH$4,IF($W55&lt;50%,เงื่อนไข!$AG$4))))</f>
        <v>0</v>
      </c>
      <c r="BK55" s="209">
        <f>IF(BI55&gt;=เงื่อนไข!$D$4,BJ55*BH55,0)</f>
        <v>0</v>
      </c>
      <c r="BL55" s="210">
        <f t="shared" si="15"/>
        <v>0</v>
      </c>
    </row>
    <row r="56" spans="1:64" s="7" customFormat="1" x14ac:dyDescent="0.2">
      <c r="A56" s="204" t="str">
        <f>IF(วันทำงาน!A56&lt;&gt;"",วันทำงาน!A56,"")</f>
        <v/>
      </c>
      <c r="B56" s="204" t="str">
        <f>IF(วันทำงาน!B54&lt;&gt;"",วันทำงาน!B54,"")</f>
        <v/>
      </c>
      <c r="C56" s="204"/>
      <c r="D56" s="204" t="str">
        <f>IF(วันทำงาน!C54&lt;&gt;"",วันทำงาน!C54,"")</f>
        <v/>
      </c>
      <c r="E56" s="205" t="str">
        <f>IF(วันทำงาน!D54&lt;&gt;"",วันทำงาน!D54,"")</f>
        <v/>
      </c>
      <c r="F56" s="105" t="str">
        <f>IF(วันทำงาน!E54&lt;&gt;"",วันทำงาน!E54,"")</f>
        <v/>
      </c>
      <c r="G56" s="204" t="str">
        <f>IF(วันทำงาน!F54&lt;&gt;"",วันทำงาน!F54,"")</f>
        <v/>
      </c>
      <c r="H56" s="238" t="str">
        <f>IF(F56="Salesman",วันทำงาน!G56,"")</f>
        <v/>
      </c>
      <c r="I56" s="243">
        <f t="shared" si="17"/>
        <v>0</v>
      </c>
      <c r="J56" s="238" t="str">
        <f>IF(F56="Salesman",วันทำงาน!H56,"")</f>
        <v/>
      </c>
      <c r="K56" s="243"/>
      <c r="L56" s="205" t="str">
        <f>IF(วันทำงาน!J54&lt;&gt;"",วันทำงาน!J54,"")</f>
        <v/>
      </c>
      <c r="M56" s="205"/>
      <c r="N56" s="206">
        <f t="shared" si="16"/>
        <v>0</v>
      </c>
      <c r="O56" s="206">
        <f t="shared" si="18"/>
        <v>0</v>
      </c>
      <c r="P56" s="206" t="e">
        <f>IF((AND(F56="Salesman",H56&lt;&gt;"")),N56*M56/L56,VLOOKUP(B56,H$15:O$63,6,0)*M56*(100%-เงื่อนไข!$B$4))</f>
        <v>#VALUE!</v>
      </c>
      <c r="Q56" s="206">
        <f>IF(H56&lt;&gt;"",N56*เงื่อนไข!$B$4,N56)</f>
        <v>0</v>
      </c>
      <c r="R56" s="206">
        <f>SUMIF(วันทำงาน!$F$67:$F$157,B56,วันทำงาน!$K$67:$K$157)</f>
        <v>0</v>
      </c>
      <c r="S56" s="218">
        <f t="shared" si="19"/>
        <v>0</v>
      </c>
      <c r="T56" s="218">
        <f t="shared" si="6"/>
        <v>0</v>
      </c>
      <c r="U56" s="140">
        <f>_xlfn.IFNA(VLOOKUP($F56,เงื่อนไข!$A$4:$AJ$7,3,0),0)</f>
        <v>0</v>
      </c>
      <c r="V56" s="140">
        <f>IF(วันทำงาน!I56&lt;&gt;"",วันทำงาน!I56,0)</f>
        <v>0</v>
      </c>
      <c r="W56" s="139">
        <f t="shared" si="7"/>
        <v>0</v>
      </c>
      <c r="X56" s="220" t="str">
        <f>IF((AND(W56&gt;=80%,Z56&gt;=เงื่อนไข!$D$4)),"P","")</f>
        <v/>
      </c>
      <c r="Y56" s="207">
        <f>วันทำงาน!AQ56</f>
        <v>0</v>
      </c>
      <c r="Z56" s="208">
        <f>IF((AND($W56&gt;=100%,Y56&gt;=เงื่อนไข!$C$4*เงื่อนไข!$D$4)),100%,IF(Y56&lt;&gt;0,Y56/V56,0))</f>
        <v>0</v>
      </c>
      <c r="AA56" s="208">
        <f>IF(W56&gt;=80%,เงื่อนไข!$H$4,IF($W56&gt;=51%,เงื่อนไข!$G$4,IF($W56=50%,เงื่อนไข!$F$4,IF($W56&lt;50%,เงื่อนไข!$E$4))))</f>
        <v>0</v>
      </c>
      <c r="AB56" s="209">
        <f>IF(Z56&gt;=เงื่อนไข!$D$4,AA56*Y56,0)</f>
        <v>0</v>
      </c>
      <c r="AC56" s="210">
        <f t="shared" si="8"/>
        <v>0</v>
      </c>
      <c r="AD56" s="207">
        <f>วันทำงาน!AR56</f>
        <v>0</v>
      </c>
      <c r="AE56" s="208">
        <f>IF(AE$3&lt;&gt;"",$Z56,IF((AND($W56&gt;=100%,AD56&gt;=เงื่อนไข!$C$4*เงื่อนไข!$D$4)),100%,IF(AD56&lt;&gt;0,AD56/$V56,0)))</f>
        <v>0</v>
      </c>
      <c r="AF56" s="208">
        <f>IF($W56&gt;=80%,เงื่อนไข!$L$4,IF($W56&gt;=51%,เงื่อนไข!$K$4,IF($W56=50%,เงื่อนไข!$J$4,IF($W56&lt;50%,เงื่อนไข!$I$4))))</f>
        <v>0</v>
      </c>
      <c r="AG56" s="209">
        <f>IF(AE56&gt;=เงื่อนไข!$D$4,AF56*AD56,0)</f>
        <v>0</v>
      </c>
      <c r="AH56" s="210">
        <f t="shared" si="9"/>
        <v>0</v>
      </c>
      <c r="AI56" s="207">
        <f>วันทำงาน!AS56</f>
        <v>0</v>
      </c>
      <c r="AJ56" s="208">
        <f>IF(AJ$3&lt;&gt;"",$Z56,IF((AND($W56&gt;=100%,AI56&gt;=เงื่อนไข!$C$4*เงื่อนไข!$D$4)),100%,IF(AI56&lt;&gt;0,AI56/$V56,0)))</f>
        <v>0</v>
      </c>
      <c r="AK56" s="208">
        <f>IF($W56&gt;=80%,เงื่อนไข!$P$4,IF($W56&gt;=51%,เงื่อนไข!$O$4,IF($W56=50%,เงื่อนไข!$N$4,IF($W56&lt;50%,เงื่อนไข!$M$4))))</f>
        <v>0</v>
      </c>
      <c r="AL56" s="209">
        <f>IF(AJ56&gt;=เงื่อนไข!$D$4,AK56*AI56,0)</f>
        <v>0</v>
      </c>
      <c r="AM56" s="210">
        <f t="shared" si="10"/>
        <v>0</v>
      </c>
      <c r="AN56" s="207">
        <f>วันทำงาน!AT56</f>
        <v>0</v>
      </c>
      <c r="AO56" s="208">
        <f>IF(AO$3&lt;&gt;"",$Z56,IF((AND($W56&gt;=100%,AN56&gt;=เงื่อนไข!$C$4*เงื่อนไข!$D$4)),100%,IF(AN56&lt;&gt;0,AN56/$V56,0)))</f>
        <v>0</v>
      </c>
      <c r="AP56" s="208">
        <f>IF($W56&gt;=80%,เงื่อนไข!$T$4,IF($W56&gt;=51%,เงื่อนไข!$S$4,IF($W56=50%,เงื่อนไข!$R$4,IF($W56&lt;50%,เงื่อนไข!$Q$4))))</f>
        <v>0</v>
      </c>
      <c r="AQ56" s="209">
        <f>IF(AO56&gt;=เงื่อนไข!$D$4,AP56*AN56,0)</f>
        <v>0</v>
      </c>
      <c r="AR56" s="210">
        <f t="shared" si="11"/>
        <v>0</v>
      </c>
      <c r="AS56" s="207">
        <f>วันทำงาน!AU56</f>
        <v>0</v>
      </c>
      <c r="AT56" s="208">
        <f>IF(AT$3&lt;&gt;"",$Z56,IF((AND($W56&gt;=100%,AS56&gt;=เงื่อนไข!$C$4*เงื่อนไข!$D$4)),100%,IF(AS56&lt;&gt;0,AS56/$V56,0)))</f>
        <v>0</v>
      </c>
      <c r="AU56" s="208">
        <f>IF($W56&gt;=80%,เงื่อนไข!$X$4,IF($W56&gt;=51%,เงื่อนไข!$W$4,IF($W56=50%,เงื่อนไข!$V$4,IF($W56&lt;50%,เงื่อนไข!$U$4))))</f>
        <v>0</v>
      </c>
      <c r="AV56" s="209">
        <f>IF(AT56&gt;=เงื่อนไข!$D$4,AU56*AS56,0)</f>
        <v>0</v>
      </c>
      <c r="AW56" s="210">
        <f t="shared" si="12"/>
        <v>0</v>
      </c>
      <c r="AX56" s="207">
        <f>วันทำงาน!AV56</f>
        <v>0</v>
      </c>
      <c r="AY56" s="208">
        <f>IF(AY$3&lt;&gt;"",$Z56,IF((AND($W56&gt;=100%,AX56&gt;=เงื่อนไข!$C$4*เงื่อนไข!$D$4)),100%,IF(AX56&lt;&gt;0,AX56/$V56,0)))</f>
        <v>0</v>
      </c>
      <c r="AZ56" s="208">
        <f>IF($W56&gt;=80%,เงื่อนไข!$AB$4,IF($W56&gt;=51%,เงื่อนไข!$AA$4,IF($W56=50%,เงื่อนไข!$Z$4,IF($W56&lt;50%,เงื่อนไข!$Y$4))))</f>
        <v>0</v>
      </c>
      <c r="BA56" s="209">
        <f>IF(AY56&gt;=เงื่อนไข!$D$4,AZ56*AX56,0)</f>
        <v>0</v>
      </c>
      <c r="BB56" s="210">
        <f t="shared" si="13"/>
        <v>0</v>
      </c>
      <c r="BC56" s="207">
        <f>วันทำงาน!AW56</f>
        <v>0</v>
      </c>
      <c r="BD56" s="208">
        <f>IF(BD$3&lt;&gt;"",$Z56,IF((AND($W56&gt;=100%,BC56&gt;=เงื่อนไข!$C$4*เงื่อนไข!$D$4)),100%,IF(BC56&lt;&gt;0,BC56/$V56,0)))</f>
        <v>0</v>
      </c>
      <c r="BE56" s="208">
        <f>IF($W56&gt;=80%,เงื่อนไข!$AF$4,IF($W56&gt;=51%,เงื่อนไข!$AE$4,IF($W56=50%,เงื่อนไข!$AD$4,IF($W56&lt;50%,เงื่อนไข!$AC$4))))</f>
        <v>0</v>
      </c>
      <c r="BF56" s="209">
        <f>IF(BD56&gt;=เงื่อนไข!$D$4,BE56*BC56,0)</f>
        <v>0</v>
      </c>
      <c r="BG56" s="210">
        <f t="shared" si="14"/>
        <v>0</v>
      </c>
      <c r="BH56" s="207">
        <f>วันทำงาน!AX56</f>
        <v>0</v>
      </c>
      <c r="BI56" s="208">
        <f>IF(BI$3&lt;&gt;"",$Z56,IF((AND($W56&gt;=100%,BH56&gt;=เงื่อนไข!$C$4*เงื่อนไข!$D$4)),100%,IF(BH56&lt;&gt;0,BH56/$V56,0)))</f>
        <v>0</v>
      </c>
      <c r="BJ56" s="208">
        <f>IF($W56&gt;=80%,เงื่อนไข!$AJ$4,IF($W56&gt;=51%,เงื่อนไข!$AI$4,IF($W56=50%,เงื่อนไข!$AH$4,IF($W56&lt;50%,เงื่อนไข!$AG$4))))</f>
        <v>0</v>
      </c>
      <c r="BK56" s="209">
        <f>IF(BI56&gt;=เงื่อนไข!$D$4,BJ56*BH56,0)</f>
        <v>0</v>
      </c>
      <c r="BL56" s="210">
        <f t="shared" si="15"/>
        <v>0</v>
      </c>
    </row>
    <row r="57" spans="1:64" s="7" customFormat="1" x14ac:dyDescent="0.2">
      <c r="A57" s="204" t="str">
        <f>IF(วันทำงาน!A57&lt;&gt;"",วันทำงาน!A57,"")</f>
        <v/>
      </c>
      <c r="B57" s="204" t="str">
        <f>IF(วันทำงาน!B55&lt;&gt;"",วันทำงาน!B55,"")</f>
        <v/>
      </c>
      <c r="C57" s="204"/>
      <c r="D57" s="204" t="str">
        <f>IF(วันทำงาน!C55&lt;&gt;"",วันทำงาน!C55,"")</f>
        <v/>
      </c>
      <c r="E57" s="205" t="str">
        <f>IF(วันทำงาน!D55&lt;&gt;"",วันทำงาน!D55,"")</f>
        <v/>
      </c>
      <c r="F57" s="105" t="str">
        <f>IF(วันทำงาน!E55&lt;&gt;"",วันทำงาน!E55,"")</f>
        <v/>
      </c>
      <c r="G57" s="204" t="str">
        <f>IF(วันทำงาน!F55&lt;&gt;"",วันทำงาน!F55,"")</f>
        <v/>
      </c>
      <c r="H57" s="238" t="str">
        <f>IF(F57="Salesman",วันทำงาน!G57,"")</f>
        <v/>
      </c>
      <c r="I57" s="243">
        <f t="shared" si="17"/>
        <v>0</v>
      </c>
      <c r="J57" s="238" t="str">
        <f>IF(F57="Salesman",วันทำงาน!H57,"")</f>
        <v/>
      </c>
      <c r="K57" s="243"/>
      <c r="L57" s="205" t="str">
        <f>IF(วันทำงาน!J55&lt;&gt;"",วันทำงาน!J55,"")</f>
        <v/>
      </c>
      <c r="M57" s="205"/>
      <c r="N57" s="206">
        <f t="shared" si="16"/>
        <v>0</v>
      </c>
      <c r="O57" s="206">
        <f t="shared" si="18"/>
        <v>0</v>
      </c>
      <c r="P57" s="206" t="e">
        <f>IF((AND(F57="Salesman",H57&lt;&gt;"")),N57*M57/L57,VLOOKUP(B57,H$15:O$63,6,0)*M57*(100%-เงื่อนไข!$B$4))</f>
        <v>#VALUE!</v>
      </c>
      <c r="Q57" s="206">
        <f>IF(H57&lt;&gt;"",N57*เงื่อนไข!$B$4,N57)</f>
        <v>0</v>
      </c>
      <c r="R57" s="206">
        <f>SUMIF(วันทำงาน!$F$67:$F$157,B57,วันทำงาน!$K$67:$K$157)</f>
        <v>0</v>
      </c>
      <c r="S57" s="218">
        <f t="shared" si="19"/>
        <v>0</v>
      </c>
      <c r="T57" s="218">
        <f t="shared" si="6"/>
        <v>0</v>
      </c>
      <c r="U57" s="140">
        <f>_xlfn.IFNA(VLOOKUP($F57,เงื่อนไข!$A$4:$AJ$7,3,0),0)</f>
        <v>0</v>
      </c>
      <c r="V57" s="140">
        <f>IF(วันทำงาน!I57&lt;&gt;"",วันทำงาน!I57,0)</f>
        <v>0</v>
      </c>
      <c r="W57" s="139">
        <f t="shared" si="7"/>
        <v>0</v>
      </c>
      <c r="X57" s="220" t="str">
        <f>IF((AND(W57&gt;=80%,Z57&gt;=เงื่อนไข!$D$4)),"P","")</f>
        <v/>
      </c>
      <c r="Y57" s="207">
        <f>วันทำงาน!AQ57</f>
        <v>0</v>
      </c>
      <c r="Z57" s="208">
        <f>IF((AND($W57&gt;=100%,Y57&gt;=เงื่อนไข!$C$4*เงื่อนไข!$D$4)),100%,IF(Y57&lt;&gt;0,Y57/V57,0))</f>
        <v>0</v>
      </c>
      <c r="AA57" s="208">
        <f>IF(W57&gt;=80%,เงื่อนไข!$H$4,IF($W57&gt;=51%,เงื่อนไข!$G$4,IF($W57=50%,เงื่อนไข!$F$4,IF($W57&lt;50%,เงื่อนไข!$E$4))))</f>
        <v>0</v>
      </c>
      <c r="AB57" s="209">
        <f>IF(Z57&gt;=เงื่อนไข!$D$4,AA57*Y57,0)</f>
        <v>0</v>
      </c>
      <c r="AC57" s="210">
        <f t="shared" si="8"/>
        <v>0</v>
      </c>
      <c r="AD57" s="207">
        <f>วันทำงาน!AR57</f>
        <v>0</v>
      </c>
      <c r="AE57" s="208">
        <f>IF(AE$3&lt;&gt;"",$Z57,IF((AND($W57&gt;=100%,AD57&gt;=เงื่อนไข!$C$4*เงื่อนไข!$D$4)),100%,IF(AD57&lt;&gt;0,AD57/$V57,0)))</f>
        <v>0</v>
      </c>
      <c r="AF57" s="208">
        <f>IF($W57&gt;=80%,เงื่อนไข!$L$4,IF($W57&gt;=51%,เงื่อนไข!$K$4,IF($W57=50%,เงื่อนไข!$J$4,IF($W57&lt;50%,เงื่อนไข!$I$4))))</f>
        <v>0</v>
      </c>
      <c r="AG57" s="209">
        <f>IF(AE57&gt;=เงื่อนไข!$D$4,AF57*AD57,0)</f>
        <v>0</v>
      </c>
      <c r="AH57" s="210">
        <f t="shared" si="9"/>
        <v>0</v>
      </c>
      <c r="AI57" s="207">
        <f>วันทำงาน!AS57</f>
        <v>0</v>
      </c>
      <c r="AJ57" s="208">
        <f>IF(AJ$3&lt;&gt;"",$Z57,IF((AND($W57&gt;=100%,AI57&gt;=เงื่อนไข!$C$4*เงื่อนไข!$D$4)),100%,IF(AI57&lt;&gt;0,AI57/$V57,0)))</f>
        <v>0</v>
      </c>
      <c r="AK57" s="208">
        <f>IF($W57&gt;=80%,เงื่อนไข!$P$4,IF($W57&gt;=51%,เงื่อนไข!$O$4,IF($W57=50%,เงื่อนไข!$N$4,IF($W57&lt;50%,เงื่อนไข!$M$4))))</f>
        <v>0</v>
      </c>
      <c r="AL57" s="209">
        <f>IF(AJ57&gt;=เงื่อนไข!$D$4,AK57*AI57,0)</f>
        <v>0</v>
      </c>
      <c r="AM57" s="210">
        <f t="shared" si="10"/>
        <v>0</v>
      </c>
      <c r="AN57" s="207">
        <f>วันทำงาน!AT57</f>
        <v>0</v>
      </c>
      <c r="AO57" s="208">
        <f>IF(AO$3&lt;&gt;"",$Z57,IF((AND($W57&gt;=100%,AN57&gt;=เงื่อนไข!$C$4*เงื่อนไข!$D$4)),100%,IF(AN57&lt;&gt;0,AN57/$V57,0)))</f>
        <v>0</v>
      </c>
      <c r="AP57" s="208">
        <f>IF($W57&gt;=80%,เงื่อนไข!$T$4,IF($W57&gt;=51%,เงื่อนไข!$S$4,IF($W57=50%,เงื่อนไข!$R$4,IF($W57&lt;50%,เงื่อนไข!$Q$4))))</f>
        <v>0</v>
      </c>
      <c r="AQ57" s="209">
        <f>IF(AO57&gt;=เงื่อนไข!$D$4,AP57*AN57,0)</f>
        <v>0</v>
      </c>
      <c r="AR57" s="210">
        <f t="shared" si="11"/>
        <v>0</v>
      </c>
      <c r="AS57" s="207">
        <f>วันทำงาน!AU57</f>
        <v>0</v>
      </c>
      <c r="AT57" s="208">
        <f>IF(AT$3&lt;&gt;"",$Z57,IF((AND($W57&gt;=100%,AS57&gt;=เงื่อนไข!$C$4*เงื่อนไข!$D$4)),100%,IF(AS57&lt;&gt;0,AS57/$V57,0)))</f>
        <v>0</v>
      </c>
      <c r="AU57" s="208">
        <f>IF($W57&gt;=80%,เงื่อนไข!$X$4,IF($W57&gt;=51%,เงื่อนไข!$W$4,IF($W57=50%,เงื่อนไข!$V$4,IF($W57&lt;50%,เงื่อนไข!$U$4))))</f>
        <v>0</v>
      </c>
      <c r="AV57" s="209">
        <f>IF(AT57&gt;=เงื่อนไข!$D$4,AU57*AS57,0)</f>
        <v>0</v>
      </c>
      <c r="AW57" s="210">
        <f t="shared" si="12"/>
        <v>0</v>
      </c>
      <c r="AX57" s="207">
        <f>วันทำงาน!AV57</f>
        <v>0</v>
      </c>
      <c r="AY57" s="208">
        <f>IF(AY$3&lt;&gt;"",$Z57,IF((AND($W57&gt;=100%,AX57&gt;=เงื่อนไข!$C$4*เงื่อนไข!$D$4)),100%,IF(AX57&lt;&gt;0,AX57/$V57,0)))</f>
        <v>0</v>
      </c>
      <c r="AZ57" s="208">
        <f>IF($W57&gt;=80%,เงื่อนไข!$AB$4,IF($W57&gt;=51%,เงื่อนไข!$AA$4,IF($W57=50%,เงื่อนไข!$Z$4,IF($W57&lt;50%,เงื่อนไข!$Y$4))))</f>
        <v>0</v>
      </c>
      <c r="BA57" s="209">
        <f>IF(AY57&gt;=เงื่อนไข!$D$4,AZ57*AX57,0)</f>
        <v>0</v>
      </c>
      <c r="BB57" s="210">
        <f t="shared" si="13"/>
        <v>0</v>
      </c>
      <c r="BC57" s="207">
        <f>วันทำงาน!AW57</f>
        <v>0</v>
      </c>
      <c r="BD57" s="208">
        <f>IF(BD$3&lt;&gt;"",$Z57,IF((AND($W57&gt;=100%,BC57&gt;=เงื่อนไข!$C$4*เงื่อนไข!$D$4)),100%,IF(BC57&lt;&gt;0,BC57/$V57,0)))</f>
        <v>0</v>
      </c>
      <c r="BE57" s="208">
        <f>IF($W57&gt;=80%,เงื่อนไข!$AF$4,IF($W57&gt;=51%,เงื่อนไข!$AE$4,IF($W57=50%,เงื่อนไข!$AD$4,IF($W57&lt;50%,เงื่อนไข!$AC$4))))</f>
        <v>0</v>
      </c>
      <c r="BF57" s="209">
        <f>IF(BD57&gt;=เงื่อนไข!$D$4,BE57*BC57,0)</f>
        <v>0</v>
      </c>
      <c r="BG57" s="210">
        <f t="shared" si="14"/>
        <v>0</v>
      </c>
      <c r="BH57" s="207">
        <f>วันทำงาน!AX57</f>
        <v>0</v>
      </c>
      <c r="BI57" s="208">
        <f>IF(BI$3&lt;&gt;"",$Z57,IF((AND($W57&gt;=100%,BH57&gt;=เงื่อนไข!$C$4*เงื่อนไข!$D$4)),100%,IF(BH57&lt;&gt;0,BH57/$V57,0)))</f>
        <v>0</v>
      </c>
      <c r="BJ57" s="208">
        <f>IF($W57&gt;=80%,เงื่อนไข!$AJ$4,IF($W57&gt;=51%,เงื่อนไข!$AI$4,IF($W57=50%,เงื่อนไข!$AH$4,IF($W57&lt;50%,เงื่อนไข!$AG$4))))</f>
        <v>0</v>
      </c>
      <c r="BK57" s="209">
        <f>IF(BI57&gt;=เงื่อนไข!$D$4,BJ57*BH57,0)</f>
        <v>0</v>
      </c>
      <c r="BL57" s="210">
        <f t="shared" si="15"/>
        <v>0</v>
      </c>
    </row>
    <row r="58" spans="1:64" s="7" customFormat="1" x14ac:dyDescent="0.2">
      <c r="A58" s="204" t="str">
        <f>IF(วันทำงาน!A58&lt;&gt;"",วันทำงาน!A58,"")</f>
        <v/>
      </c>
      <c r="B58" s="204" t="str">
        <f>IF(วันทำงาน!B56&lt;&gt;"",วันทำงาน!B56,"")</f>
        <v/>
      </c>
      <c r="C58" s="204"/>
      <c r="D58" s="204" t="str">
        <f>IF(วันทำงาน!C56&lt;&gt;"",วันทำงาน!C56,"")</f>
        <v/>
      </c>
      <c r="E58" s="205" t="str">
        <f>IF(วันทำงาน!D56&lt;&gt;"",วันทำงาน!D56,"")</f>
        <v/>
      </c>
      <c r="F58" s="105" t="str">
        <f>IF(วันทำงาน!E56&lt;&gt;"",วันทำงาน!E56,"")</f>
        <v/>
      </c>
      <c r="G58" s="204" t="str">
        <f>IF(วันทำงาน!F56&lt;&gt;"",วันทำงาน!F56,"")</f>
        <v/>
      </c>
      <c r="H58" s="238" t="str">
        <f>IF(F58="Salesman",วันทำงาน!G58,"")</f>
        <v/>
      </c>
      <c r="I58" s="243">
        <f t="shared" si="17"/>
        <v>0</v>
      </c>
      <c r="J58" s="238" t="str">
        <f>IF(F58="Salesman",วันทำงาน!H58,"")</f>
        <v/>
      </c>
      <c r="K58" s="243"/>
      <c r="L58" s="205" t="str">
        <f>IF(วันทำงาน!J56&lt;&gt;"",วันทำงาน!J56,"")</f>
        <v/>
      </c>
      <c r="M58" s="205"/>
      <c r="N58" s="206">
        <f t="shared" si="16"/>
        <v>0</v>
      </c>
      <c r="O58" s="206">
        <f t="shared" si="18"/>
        <v>0</v>
      </c>
      <c r="P58" s="206" t="e">
        <f>IF((AND(F58="Salesman",H58&lt;&gt;"")),N58*M58/L58,VLOOKUP(B58,H$15:O$63,6,0)*M58*(100%-เงื่อนไข!$B$4))</f>
        <v>#VALUE!</v>
      </c>
      <c r="Q58" s="206">
        <f>IF(H58&lt;&gt;"",N58*เงื่อนไข!$B$4,N58)</f>
        <v>0</v>
      </c>
      <c r="R58" s="206">
        <f>SUMIF(วันทำงาน!$F$67:$F$157,B58,วันทำงาน!$K$67:$K$157)</f>
        <v>0</v>
      </c>
      <c r="S58" s="218">
        <f t="shared" si="19"/>
        <v>0</v>
      </c>
      <c r="T58" s="218">
        <f t="shared" si="6"/>
        <v>0</v>
      </c>
      <c r="U58" s="140">
        <f>_xlfn.IFNA(VLOOKUP($F58,เงื่อนไข!$A$4:$AJ$7,3,0),0)</f>
        <v>0</v>
      </c>
      <c r="V58" s="140">
        <f>IF(วันทำงาน!I58&lt;&gt;"",วันทำงาน!I58,0)</f>
        <v>0</v>
      </c>
      <c r="W58" s="139">
        <f t="shared" si="7"/>
        <v>0</v>
      </c>
      <c r="X58" s="220" t="str">
        <f>IF((AND(W58&gt;=80%,Z58&gt;=เงื่อนไข!$D$4)),"P","")</f>
        <v/>
      </c>
      <c r="Y58" s="207">
        <f>วันทำงาน!AQ58</f>
        <v>0</v>
      </c>
      <c r="Z58" s="208">
        <f>IF((AND($W58&gt;=100%,Y58&gt;=เงื่อนไข!$C$4*เงื่อนไข!$D$4)),100%,IF(Y58&lt;&gt;0,Y58/V58,0))</f>
        <v>0</v>
      </c>
      <c r="AA58" s="208">
        <f>IF(W58&gt;=80%,เงื่อนไข!$H$4,IF($W58&gt;=51%,เงื่อนไข!$G$4,IF($W58=50%,เงื่อนไข!$F$4,IF($W58&lt;50%,เงื่อนไข!$E$4))))</f>
        <v>0</v>
      </c>
      <c r="AB58" s="209">
        <f>IF(Z58&gt;=เงื่อนไข!$D$4,AA58*Y58,0)</f>
        <v>0</v>
      </c>
      <c r="AC58" s="210">
        <f t="shared" si="8"/>
        <v>0</v>
      </c>
      <c r="AD58" s="207">
        <f>วันทำงาน!AR58</f>
        <v>0</v>
      </c>
      <c r="AE58" s="208">
        <f>IF(AE$3&lt;&gt;"",$Z58,IF((AND($W58&gt;=100%,AD58&gt;=เงื่อนไข!$C$4*เงื่อนไข!$D$4)),100%,IF(AD58&lt;&gt;0,AD58/$V58,0)))</f>
        <v>0</v>
      </c>
      <c r="AF58" s="208">
        <f>IF($W58&gt;=80%,เงื่อนไข!$L$4,IF($W58&gt;=51%,เงื่อนไข!$K$4,IF($W58=50%,เงื่อนไข!$J$4,IF($W58&lt;50%,เงื่อนไข!$I$4))))</f>
        <v>0</v>
      </c>
      <c r="AG58" s="209">
        <f>IF(AE58&gt;=เงื่อนไข!$D$4,AF58*AD58,0)</f>
        <v>0</v>
      </c>
      <c r="AH58" s="210">
        <f t="shared" si="9"/>
        <v>0</v>
      </c>
      <c r="AI58" s="207">
        <f>วันทำงาน!AS58</f>
        <v>0</v>
      </c>
      <c r="AJ58" s="208">
        <f>IF(AJ$3&lt;&gt;"",$Z58,IF((AND($W58&gt;=100%,AI58&gt;=เงื่อนไข!$C$4*เงื่อนไข!$D$4)),100%,IF(AI58&lt;&gt;0,AI58/$V58,0)))</f>
        <v>0</v>
      </c>
      <c r="AK58" s="208">
        <f>IF($W58&gt;=80%,เงื่อนไข!$P$4,IF($W58&gt;=51%,เงื่อนไข!$O$4,IF($W58=50%,เงื่อนไข!$N$4,IF($W58&lt;50%,เงื่อนไข!$M$4))))</f>
        <v>0</v>
      </c>
      <c r="AL58" s="209">
        <f>IF(AJ58&gt;=เงื่อนไข!$D$4,AK58*AI58,0)</f>
        <v>0</v>
      </c>
      <c r="AM58" s="210">
        <f t="shared" si="10"/>
        <v>0</v>
      </c>
      <c r="AN58" s="207">
        <f>วันทำงาน!AT58</f>
        <v>0</v>
      </c>
      <c r="AO58" s="208">
        <f>IF(AO$3&lt;&gt;"",$Z58,IF((AND($W58&gt;=100%,AN58&gt;=เงื่อนไข!$C$4*เงื่อนไข!$D$4)),100%,IF(AN58&lt;&gt;0,AN58/$V58,0)))</f>
        <v>0</v>
      </c>
      <c r="AP58" s="208">
        <f>IF($W58&gt;=80%,เงื่อนไข!$T$4,IF($W58&gt;=51%,เงื่อนไข!$S$4,IF($W58=50%,เงื่อนไข!$R$4,IF($W58&lt;50%,เงื่อนไข!$Q$4))))</f>
        <v>0</v>
      </c>
      <c r="AQ58" s="209">
        <f>IF(AO58&gt;=เงื่อนไข!$D$4,AP58*AN58,0)</f>
        <v>0</v>
      </c>
      <c r="AR58" s="210">
        <f t="shared" si="11"/>
        <v>0</v>
      </c>
      <c r="AS58" s="207">
        <f>วันทำงาน!AU58</f>
        <v>0</v>
      </c>
      <c r="AT58" s="208">
        <f>IF(AT$3&lt;&gt;"",$Z58,IF((AND($W58&gt;=100%,AS58&gt;=เงื่อนไข!$C$4*เงื่อนไข!$D$4)),100%,IF(AS58&lt;&gt;0,AS58/$V58,0)))</f>
        <v>0</v>
      </c>
      <c r="AU58" s="208">
        <f>IF($W58&gt;=80%,เงื่อนไข!$X$4,IF($W58&gt;=51%,เงื่อนไข!$W$4,IF($W58=50%,เงื่อนไข!$V$4,IF($W58&lt;50%,เงื่อนไข!$U$4))))</f>
        <v>0</v>
      </c>
      <c r="AV58" s="209">
        <f>IF(AT58&gt;=เงื่อนไข!$D$4,AU58*AS58,0)</f>
        <v>0</v>
      </c>
      <c r="AW58" s="210">
        <f t="shared" si="12"/>
        <v>0</v>
      </c>
      <c r="AX58" s="207">
        <f>วันทำงาน!AV58</f>
        <v>0</v>
      </c>
      <c r="AY58" s="208">
        <f>IF(AY$3&lt;&gt;"",$Z58,IF((AND($W58&gt;=100%,AX58&gt;=เงื่อนไข!$C$4*เงื่อนไข!$D$4)),100%,IF(AX58&lt;&gt;0,AX58/$V58,0)))</f>
        <v>0</v>
      </c>
      <c r="AZ58" s="208">
        <f>IF($W58&gt;=80%,เงื่อนไข!$AB$4,IF($W58&gt;=51%,เงื่อนไข!$AA$4,IF($W58=50%,เงื่อนไข!$Z$4,IF($W58&lt;50%,เงื่อนไข!$Y$4))))</f>
        <v>0</v>
      </c>
      <c r="BA58" s="209">
        <f>IF(AY58&gt;=เงื่อนไข!$D$4,AZ58*AX58,0)</f>
        <v>0</v>
      </c>
      <c r="BB58" s="210">
        <f t="shared" si="13"/>
        <v>0</v>
      </c>
      <c r="BC58" s="207">
        <f>วันทำงาน!AW58</f>
        <v>0</v>
      </c>
      <c r="BD58" s="208">
        <f>IF(BD$3&lt;&gt;"",$Z58,IF((AND($W58&gt;=100%,BC58&gt;=เงื่อนไข!$C$4*เงื่อนไข!$D$4)),100%,IF(BC58&lt;&gt;0,BC58/$V58,0)))</f>
        <v>0</v>
      </c>
      <c r="BE58" s="208">
        <f>IF($W58&gt;=80%,เงื่อนไข!$AF$4,IF($W58&gt;=51%,เงื่อนไข!$AE$4,IF($W58=50%,เงื่อนไข!$AD$4,IF($W58&lt;50%,เงื่อนไข!$AC$4))))</f>
        <v>0</v>
      </c>
      <c r="BF58" s="209">
        <f>IF(BD58&gt;=เงื่อนไข!$D$4,BE58*BC58,0)</f>
        <v>0</v>
      </c>
      <c r="BG58" s="210">
        <f t="shared" si="14"/>
        <v>0</v>
      </c>
      <c r="BH58" s="207">
        <f>วันทำงาน!AX58</f>
        <v>0</v>
      </c>
      <c r="BI58" s="208">
        <f>IF(BI$3&lt;&gt;"",$Z58,IF((AND($W58&gt;=100%,BH58&gt;=เงื่อนไข!$C$4*เงื่อนไข!$D$4)),100%,IF(BH58&lt;&gt;0,BH58/$V58,0)))</f>
        <v>0</v>
      </c>
      <c r="BJ58" s="208">
        <f>IF($W58&gt;=80%,เงื่อนไข!$AJ$4,IF($W58&gt;=51%,เงื่อนไข!$AI$4,IF($W58=50%,เงื่อนไข!$AH$4,IF($W58&lt;50%,เงื่อนไข!$AG$4))))</f>
        <v>0</v>
      </c>
      <c r="BK58" s="209">
        <f>IF(BI58&gt;=เงื่อนไข!$D$4,BJ58*BH58,0)</f>
        <v>0</v>
      </c>
      <c r="BL58" s="210">
        <f t="shared" si="15"/>
        <v>0</v>
      </c>
    </row>
    <row r="59" spans="1:64" s="7" customFormat="1" x14ac:dyDescent="0.2">
      <c r="A59" s="204" t="str">
        <f>IF(วันทำงาน!A59&lt;&gt;"",วันทำงาน!A59,"")</f>
        <v/>
      </c>
      <c r="B59" s="204" t="str">
        <f>IF(วันทำงาน!B57&lt;&gt;"",วันทำงาน!B57,"")</f>
        <v/>
      </c>
      <c r="C59" s="204"/>
      <c r="D59" s="204" t="str">
        <f>IF(วันทำงาน!C57&lt;&gt;"",วันทำงาน!C57,"")</f>
        <v/>
      </c>
      <c r="E59" s="205" t="str">
        <f>IF(วันทำงาน!D57&lt;&gt;"",วันทำงาน!D57,"")</f>
        <v/>
      </c>
      <c r="F59" s="105" t="str">
        <f>IF(วันทำงาน!E57&lt;&gt;"",วันทำงาน!E57,"")</f>
        <v/>
      </c>
      <c r="G59" s="204" t="str">
        <f>IF(วันทำงาน!F57&lt;&gt;"",วันทำงาน!F57,"")</f>
        <v/>
      </c>
      <c r="H59" s="238" t="str">
        <f>IF(F59="Salesman",วันทำงาน!G59,"")</f>
        <v/>
      </c>
      <c r="I59" s="243">
        <f t="shared" si="17"/>
        <v>0</v>
      </c>
      <c r="J59" s="238" t="str">
        <f>IF(F59="Salesman",วันทำงาน!H59,"")</f>
        <v/>
      </c>
      <c r="K59" s="243"/>
      <c r="L59" s="205" t="str">
        <f>IF(วันทำงาน!J57&lt;&gt;"",วันทำงาน!J57,"")</f>
        <v/>
      </c>
      <c r="M59" s="205"/>
      <c r="N59" s="206">
        <f t="shared" si="16"/>
        <v>0</v>
      </c>
      <c r="O59" s="206">
        <f t="shared" si="18"/>
        <v>0</v>
      </c>
      <c r="P59" s="206" t="e">
        <f>IF((AND(F59="Salesman",H59&lt;&gt;"")),N59*M59/L59,VLOOKUP(B59,H$15:O$63,6,0)*M59*(100%-เงื่อนไข!$B$4))</f>
        <v>#VALUE!</v>
      </c>
      <c r="Q59" s="206">
        <f>IF(H59&lt;&gt;"",N59*เงื่อนไข!$B$4,N59)</f>
        <v>0</v>
      </c>
      <c r="R59" s="206">
        <f>SUMIF(วันทำงาน!$F$67:$F$157,B59,วันทำงาน!$K$67:$K$157)</f>
        <v>0</v>
      </c>
      <c r="S59" s="218">
        <f t="shared" si="19"/>
        <v>0</v>
      </c>
      <c r="T59" s="218">
        <f t="shared" si="6"/>
        <v>0</v>
      </c>
      <c r="U59" s="140">
        <f>_xlfn.IFNA(VLOOKUP($F59,เงื่อนไข!$A$4:$AJ$7,3,0),0)</f>
        <v>0</v>
      </c>
      <c r="V59" s="140">
        <f>IF(วันทำงาน!I59&lt;&gt;"",วันทำงาน!I59,0)</f>
        <v>0</v>
      </c>
      <c r="W59" s="139">
        <f t="shared" si="7"/>
        <v>0</v>
      </c>
      <c r="X59" s="220" t="str">
        <f>IF((AND(W59&gt;=80%,Z59&gt;=เงื่อนไข!$D$4)),"P","")</f>
        <v/>
      </c>
      <c r="Y59" s="207">
        <f>วันทำงาน!AQ59</f>
        <v>0</v>
      </c>
      <c r="Z59" s="208">
        <f>IF((AND($W59&gt;=100%,Y59&gt;=เงื่อนไข!$C$4*เงื่อนไข!$D$4)),100%,IF(Y59&lt;&gt;0,Y59/V59,0))</f>
        <v>0</v>
      </c>
      <c r="AA59" s="208">
        <f>IF(W59&gt;=80%,เงื่อนไข!$H$4,IF($W59&gt;=51%,เงื่อนไข!$G$4,IF($W59=50%,เงื่อนไข!$F$4,IF($W59&lt;50%,เงื่อนไข!$E$4))))</f>
        <v>0</v>
      </c>
      <c r="AB59" s="209">
        <f>IF(Z59&gt;=เงื่อนไข!$D$4,AA59*Y59,0)</f>
        <v>0</v>
      </c>
      <c r="AC59" s="210">
        <f t="shared" si="8"/>
        <v>0</v>
      </c>
      <c r="AD59" s="207">
        <f>วันทำงาน!AR59</f>
        <v>0</v>
      </c>
      <c r="AE59" s="208">
        <f>IF(AE$3&lt;&gt;"",$Z59,IF((AND($W59&gt;=100%,AD59&gt;=เงื่อนไข!$C$4*เงื่อนไข!$D$4)),100%,IF(AD59&lt;&gt;0,AD59/$V59,0)))</f>
        <v>0</v>
      </c>
      <c r="AF59" s="208">
        <f>IF($W59&gt;=80%,เงื่อนไข!$L$4,IF($W59&gt;=51%,เงื่อนไข!$K$4,IF($W59=50%,เงื่อนไข!$J$4,IF($W59&lt;50%,เงื่อนไข!$I$4))))</f>
        <v>0</v>
      </c>
      <c r="AG59" s="209">
        <f>IF(AE59&gt;=เงื่อนไข!$D$4,AF59*AD59,0)</f>
        <v>0</v>
      </c>
      <c r="AH59" s="210">
        <f t="shared" si="9"/>
        <v>0</v>
      </c>
      <c r="AI59" s="207">
        <f>วันทำงาน!AS59</f>
        <v>0</v>
      </c>
      <c r="AJ59" s="208">
        <f>IF(AJ$3&lt;&gt;"",$Z59,IF((AND($W59&gt;=100%,AI59&gt;=เงื่อนไข!$C$4*เงื่อนไข!$D$4)),100%,IF(AI59&lt;&gt;0,AI59/$V59,0)))</f>
        <v>0</v>
      </c>
      <c r="AK59" s="208">
        <f>IF($W59&gt;=80%,เงื่อนไข!$P$4,IF($W59&gt;=51%,เงื่อนไข!$O$4,IF($W59=50%,เงื่อนไข!$N$4,IF($W59&lt;50%,เงื่อนไข!$M$4))))</f>
        <v>0</v>
      </c>
      <c r="AL59" s="209">
        <f>IF(AJ59&gt;=เงื่อนไข!$D$4,AK59*AI59,0)</f>
        <v>0</v>
      </c>
      <c r="AM59" s="210">
        <f t="shared" si="10"/>
        <v>0</v>
      </c>
      <c r="AN59" s="207">
        <f>วันทำงาน!AT59</f>
        <v>0</v>
      </c>
      <c r="AO59" s="208">
        <f>IF(AO$3&lt;&gt;"",$Z59,IF((AND($W59&gt;=100%,AN59&gt;=เงื่อนไข!$C$4*เงื่อนไข!$D$4)),100%,IF(AN59&lt;&gt;0,AN59/$V59,0)))</f>
        <v>0</v>
      </c>
      <c r="AP59" s="208">
        <f>IF($W59&gt;=80%,เงื่อนไข!$T$4,IF($W59&gt;=51%,เงื่อนไข!$S$4,IF($W59=50%,เงื่อนไข!$R$4,IF($W59&lt;50%,เงื่อนไข!$Q$4))))</f>
        <v>0</v>
      </c>
      <c r="AQ59" s="209">
        <f>IF(AO59&gt;=เงื่อนไข!$D$4,AP59*AN59,0)</f>
        <v>0</v>
      </c>
      <c r="AR59" s="210">
        <f t="shared" si="11"/>
        <v>0</v>
      </c>
      <c r="AS59" s="207">
        <f>วันทำงาน!AU59</f>
        <v>0</v>
      </c>
      <c r="AT59" s="208">
        <f>IF(AT$3&lt;&gt;"",$Z59,IF((AND($W59&gt;=100%,AS59&gt;=เงื่อนไข!$C$4*เงื่อนไข!$D$4)),100%,IF(AS59&lt;&gt;0,AS59/$V59,0)))</f>
        <v>0</v>
      </c>
      <c r="AU59" s="208">
        <f>IF($W59&gt;=80%,เงื่อนไข!$X$4,IF($W59&gt;=51%,เงื่อนไข!$W$4,IF($W59=50%,เงื่อนไข!$V$4,IF($W59&lt;50%,เงื่อนไข!$U$4))))</f>
        <v>0</v>
      </c>
      <c r="AV59" s="209">
        <f>IF(AT59&gt;=เงื่อนไข!$D$4,AU59*AS59,0)</f>
        <v>0</v>
      </c>
      <c r="AW59" s="210">
        <f t="shared" si="12"/>
        <v>0</v>
      </c>
      <c r="AX59" s="207">
        <f>วันทำงาน!AV59</f>
        <v>0</v>
      </c>
      <c r="AY59" s="208">
        <f>IF(AY$3&lt;&gt;"",$Z59,IF((AND($W59&gt;=100%,AX59&gt;=เงื่อนไข!$C$4*เงื่อนไข!$D$4)),100%,IF(AX59&lt;&gt;0,AX59/$V59,0)))</f>
        <v>0</v>
      </c>
      <c r="AZ59" s="208">
        <f>IF($W59&gt;=80%,เงื่อนไข!$AB$4,IF($W59&gt;=51%,เงื่อนไข!$AA$4,IF($W59=50%,เงื่อนไข!$Z$4,IF($W59&lt;50%,เงื่อนไข!$Y$4))))</f>
        <v>0</v>
      </c>
      <c r="BA59" s="209">
        <f>IF(AY59&gt;=เงื่อนไข!$D$4,AZ59*AX59,0)</f>
        <v>0</v>
      </c>
      <c r="BB59" s="210">
        <f t="shared" si="13"/>
        <v>0</v>
      </c>
      <c r="BC59" s="207">
        <f>วันทำงาน!AW59</f>
        <v>0</v>
      </c>
      <c r="BD59" s="208">
        <f>IF(BD$3&lt;&gt;"",$Z59,IF((AND($W59&gt;=100%,BC59&gt;=เงื่อนไข!$C$4*เงื่อนไข!$D$4)),100%,IF(BC59&lt;&gt;0,BC59/$V59,0)))</f>
        <v>0</v>
      </c>
      <c r="BE59" s="208">
        <f>IF($W59&gt;=80%,เงื่อนไข!$AF$4,IF($W59&gt;=51%,เงื่อนไข!$AE$4,IF($W59=50%,เงื่อนไข!$AD$4,IF($W59&lt;50%,เงื่อนไข!$AC$4))))</f>
        <v>0</v>
      </c>
      <c r="BF59" s="209">
        <f>IF(BD59&gt;=เงื่อนไข!$D$4,BE59*BC59,0)</f>
        <v>0</v>
      </c>
      <c r="BG59" s="210">
        <f t="shared" si="14"/>
        <v>0</v>
      </c>
      <c r="BH59" s="207">
        <f>วันทำงาน!AX59</f>
        <v>0</v>
      </c>
      <c r="BI59" s="208">
        <f>IF(BI$3&lt;&gt;"",$Z59,IF((AND($W59&gt;=100%,BH59&gt;=เงื่อนไข!$C$4*เงื่อนไข!$D$4)),100%,IF(BH59&lt;&gt;0,BH59/$V59,0)))</f>
        <v>0</v>
      </c>
      <c r="BJ59" s="208">
        <f>IF($W59&gt;=80%,เงื่อนไข!$AJ$4,IF($W59&gt;=51%,เงื่อนไข!$AI$4,IF($W59=50%,เงื่อนไข!$AH$4,IF($W59&lt;50%,เงื่อนไข!$AG$4))))</f>
        <v>0</v>
      </c>
      <c r="BK59" s="209">
        <f>IF(BI59&gt;=เงื่อนไข!$D$4,BJ59*BH59,0)</f>
        <v>0</v>
      </c>
      <c r="BL59" s="210">
        <f t="shared" si="15"/>
        <v>0</v>
      </c>
    </row>
    <row r="60" spans="1:64" s="7" customFormat="1" x14ac:dyDescent="0.2">
      <c r="A60" s="204" t="str">
        <f>IF(วันทำงาน!A60&lt;&gt;"",วันทำงาน!A60,"")</f>
        <v/>
      </c>
      <c r="B60" s="204" t="str">
        <f>IF(วันทำงาน!B58&lt;&gt;"",วันทำงาน!B58,"")</f>
        <v/>
      </c>
      <c r="C60" s="204"/>
      <c r="D60" s="204" t="str">
        <f>IF(วันทำงาน!C58&lt;&gt;"",วันทำงาน!C58,"")</f>
        <v/>
      </c>
      <c r="E60" s="205" t="str">
        <f>IF(วันทำงาน!D58&lt;&gt;"",วันทำงาน!D58,"")</f>
        <v/>
      </c>
      <c r="F60" s="105" t="str">
        <f>IF(วันทำงาน!E58&lt;&gt;"",วันทำงาน!E58,"")</f>
        <v/>
      </c>
      <c r="G60" s="204" t="str">
        <f>IF(วันทำงาน!F58&lt;&gt;"",วันทำงาน!F58,"")</f>
        <v/>
      </c>
      <c r="H60" s="238" t="str">
        <f>IF(F60="Salesman",วันทำงาน!G60,"")</f>
        <v/>
      </c>
      <c r="I60" s="243">
        <f t="shared" si="17"/>
        <v>0</v>
      </c>
      <c r="J60" s="238" t="str">
        <f>IF(F60="Salesman",วันทำงาน!H60,"")</f>
        <v/>
      </c>
      <c r="K60" s="243"/>
      <c r="L60" s="205" t="str">
        <f>IF(วันทำงาน!J58&lt;&gt;"",วันทำงาน!J58,"")</f>
        <v/>
      </c>
      <c r="M60" s="205"/>
      <c r="N60" s="206">
        <f t="shared" si="16"/>
        <v>0</v>
      </c>
      <c r="O60" s="206">
        <f t="shared" si="18"/>
        <v>0</v>
      </c>
      <c r="P60" s="206" t="e">
        <f>IF((AND(F60="Salesman",H60&lt;&gt;"")),N60*M60/L60,VLOOKUP(B60,H$15:O$63,6,0)*M60*(100%-เงื่อนไข!$B$4))</f>
        <v>#VALUE!</v>
      </c>
      <c r="Q60" s="206">
        <f>IF(H60&lt;&gt;"",N60*เงื่อนไข!$B$4,N60)</f>
        <v>0</v>
      </c>
      <c r="R60" s="206">
        <f>SUMIF(วันทำงาน!$F$67:$F$157,B60,วันทำงาน!$K$67:$K$157)</f>
        <v>0</v>
      </c>
      <c r="S60" s="218">
        <f t="shared" si="19"/>
        <v>0</v>
      </c>
      <c r="T60" s="218">
        <f t="shared" si="6"/>
        <v>0</v>
      </c>
      <c r="U60" s="140">
        <f>_xlfn.IFNA(VLOOKUP($F60,เงื่อนไข!$A$4:$AJ$7,3,0),0)</f>
        <v>0</v>
      </c>
      <c r="V60" s="140">
        <f>IF(วันทำงาน!I60&lt;&gt;"",วันทำงาน!I60,0)</f>
        <v>0</v>
      </c>
      <c r="W60" s="139">
        <f t="shared" si="7"/>
        <v>0</v>
      </c>
      <c r="X60" s="220" t="str">
        <f>IF((AND(W60&gt;=80%,Z60&gt;=เงื่อนไข!$D$4)),"P","")</f>
        <v/>
      </c>
      <c r="Y60" s="207">
        <f>วันทำงาน!AQ60</f>
        <v>0</v>
      </c>
      <c r="Z60" s="208">
        <f>IF((AND($W60&gt;=100%,Y60&gt;=เงื่อนไข!$C$4*เงื่อนไข!$D$4)),100%,IF(Y60&lt;&gt;0,Y60/V60,0))</f>
        <v>0</v>
      </c>
      <c r="AA60" s="208">
        <f>IF(W60&gt;=80%,เงื่อนไข!$H$4,IF($W60&gt;=51%,เงื่อนไข!$G$4,IF($W60=50%,เงื่อนไข!$F$4,IF($W60&lt;50%,เงื่อนไข!$E$4))))</f>
        <v>0</v>
      </c>
      <c r="AB60" s="209">
        <f>IF(Z60&gt;=เงื่อนไข!$D$4,AA60*Y60,0)</f>
        <v>0</v>
      </c>
      <c r="AC60" s="210">
        <f t="shared" si="8"/>
        <v>0</v>
      </c>
      <c r="AD60" s="207">
        <f>วันทำงาน!AR60</f>
        <v>0</v>
      </c>
      <c r="AE60" s="208">
        <f>IF(AE$3&lt;&gt;"",$Z60,IF((AND($W60&gt;=100%,AD60&gt;=เงื่อนไข!$C$4*เงื่อนไข!$D$4)),100%,IF(AD60&lt;&gt;0,AD60/$V60,0)))</f>
        <v>0</v>
      </c>
      <c r="AF60" s="208">
        <f>IF($W60&gt;=80%,เงื่อนไข!$L$4,IF($W60&gt;=51%,เงื่อนไข!$K$4,IF($W60=50%,เงื่อนไข!$J$4,IF($W60&lt;50%,เงื่อนไข!$I$4))))</f>
        <v>0</v>
      </c>
      <c r="AG60" s="209">
        <f>IF(AE60&gt;=เงื่อนไข!$D$4,AF60*AD60,0)</f>
        <v>0</v>
      </c>
      <c r="AH60" s="210">
        <f t="shared" si="9"/>
        <v>0</v>
      </c>
      <c r="AI60" s="207">
        <f>วันทำงาน!AS60</f>
        <v>0</v>
      </c>
      <c r="AJ60" s="208">
        <f>IF(AJ$3&lt;&gt;"",$Z60,IF((AND($W60&gt;=100%,AI60&gt;=เงื่อนไข!$C$4*เงื่อนไข!$D$4)),100%,IF(AI60&lt;&gt;0,AI60/$V60,0)))</f>
        <v>0</v>
      </c>
      <c r="AK60" s="208">
        <f>IF($W60&gt;=80%,เงื่อนไข!$P$4,IF($W60&gt;=51%,เงื่อนไข!$O$4,IF($W60=50%,เงื่อนไข!$N$4,IF($W60&lt;50%,เงื่อนไข!$M$4))))</f>
        <v>0</v>
      </c>
      <c r="AL60" s="209">
        <f>IF(AJ60&gt;=เงื่อนไข!$D$4,AK60*AI60,0)</f>
        <v>0</v>
      </c>
      <c r="AM60" s="210">
        <f t="shared" si="10"/>
        <v>0</v>
      </c>
      <c r="AN60" s="207">
        <f>วันทำงาน!AT60</f>
        <v>0</v>
      </c>
      <c r="AO60" s="208">
        <f>IF(AO$3&lt;&gt;"",$Z60,IF((AND($W60&gt;=100%,AN60&gt;=เงื่อนไข!$C$4*เงื่อนไข!$D$4)),100%,IF(AN60&lt;&gt;0,AN60/$V60,0)))</f>
        <v>0</v>
      </c>
      <c r="AP60" s="208">
        <f>IF($W60&gt;=80%,เงื่อนไข!$T$4,IF($W60&gt;=51%,เงื่อนไข!$S$4,IF($W60=50%,เงื่อนไข!$R$4,IF($W60&lt;50%,เงื่อนไข!$Q$4))))</f>
        <v>0</v>
      </c>
      <c r="AQ60" s="209">
        <f>IF(AO60&gt;=เงื่อนไข!$D$4,AP60*AN60,0)</f>
        <v>0</v>
      </c>
      <c r="AR60" s="210">
        <f t="shared" si="11"/>
        <v>0</v>
      </c>
      <c r="AS60" s="207">
        <f>วันทำงาน!AU60</f>
        <v>0</v>
      </c>
      <c r="AT60" s="208">
        <f>IF(AT$3&lt;&gt;"",$Z60,IF((AND($W60&gt;=100%,AS60&gt;=เงื่อนไข!$C$4*เงื่อนไข!$D$4)),100%,IF(AS60&lt;&gt;0,AS60/$V60,0)))</f>
        <v>0</v>
      </c>
      <c r="AU60" s="208">
        <f>IF($W60&gt;=80%,เงื่อนไข!$X$4,IF($W60&gt;=51%,เงื่อนไข!$W$4,IF($W60=50%,เงื่อนไข!$V$4,IF($W60&lt;50%,เงื่อนไข!$U$4))))</f>
        <v>0</v>
      </c>
      <c r="AV60" s="209">
        <f>IF(AT60&gt;=เงื่อนไข!$D$4,AU60*AS60,0)</f>
        <v>0</v>
      </c>
      <c r="AW60" s="210">
        <f t="shared" si="12"/>
        <v>0</v>
      </c>
      <c r="AX60" s="207">
        <f>วันทำงาน!AV60</f>
        <v>0</v>
      </c>
      <c r="AY60" s="208">
        <f>IF(AY$3&lt;&gt;"",$Z60,IF((AND($W60&gt;=100%,AX60&gt;=เงื่อนไข!$C$4*เงื่อนไข!$D$4)),100%,IF(AX60&lt;&gt;0,AX60/$V60,0)))</f>
        <v>0</v>
      </c>
      <c r="AZ60" s="208">
        <f>IF($W60&gt;=80%,เงื่อนไข!$AB$4,IF($W60&gt;=51%,เงื่อนไข!$AA$4,IF($W60=50%,เงื่อนไข!$Z$4,IF($W60&lt;50%,เงื่อนไข!$Y$4))))</f>
        <v>0</v>
      </c>
      <c r="BA60" s="209">
        <f>IF(AY60&gt;=เงื่อนไข!$D$4,AZ60*AX60,0)</f>
        <v>0</v>
      </c>
      <c r="BB60" s="210">
        <f t="shared" si="13"/>
        <v>0</v>
      </c>
      <c r="BC60" s="207">
        <f>วันทำงาน!AW60</f>
        <v>0</v>
      </c>
      <c r="BD60" s="208">
        <f>IF(BD$3&lt;&gt;"",$Z60,IF((AND($W60&gt;=100%,BC60&gt;=เงื่อนไข!$C$4*เงื่อนไข!$D$4)),100%,IF(BC60&lt;&gt;0,BC60/$V60,0)))</f>
        <v>0</v>
      </c>
      <c r="BE60" s="208">
        <f>IF($W60&gt;=80%,เงื่อนไข!$AF$4,IF($W60&gt;=51%,เงื่อนไข!$AE$4,IF($W60=50%,เงื่อนไข!$AD$4,IF($W60&lt;50%,เงื่อนไข!$AC$4))))</f>
        <v>0</v>
      </c>
      <c r="BF60" s="209">
        <f>IF(BD60&gt;=เงื่อนไข!$D$4,BE60*BC60,0)</f>
        <v>0</v>
      </c>
      <c r="BG60" s="210">
        <f t="shared" si="14"/>
        <v>0</v>
      </c>
      <c r="BH60" s="207">
        <f>วันทำงาน!AX60</f>
        <v>0</v>
      </c>
      <c r="BI60" s="208">
        <f>IF(BI$3&lt;&gt;"",$Z60,IF((AND($W60&gt;=100%,BH60&gt;=เงื่อนไข!$C$4*เงื่อนไข!$D$4)),100%,IF(BH60&lt;&gt;0,BH60/$V60,0)))</f>
        <v>0</v>
      </c>
      <c r="BJ60" s="208">
        <f>IF($W60&gt;=80%,เงื่อนไข!$AJ$4,IF($W60&gt;=51%,เงื่อนไข!$AI$4,IF($W60=50%,เงื่อนไข!$AH$4,IF($W60&lt;50%,เงื่อนไข!$AG$4))))</f>
        <v>0</v>
      </c>
      <c r="BK60" s="209">
        <f>IF(BI60&gt;=เงื่อนไข!$D$4,BJ60*BH60,0)</f>
        <v>0</v>
      </c>
      <c r="BL60" s="210">
        <f t="shared" si="15"/>
        <v>0</v>
      </c>
    </row>
    <row r="61" spans="1:64" s="7" customFormat="1" x14ac:dyDescent="0.2">
      <c r="A61" s="204" t="str">
        <f>IF(วันทำงาน!A61&lt;&gt;"",วันทำงาน!A61,"")</f>
        <v/>
      </c>
      <c r="B61" s="204" t="str">
        <f>IF(วันทำงาน!B59&lt;&gt;"",วันทำงาน!B59,"")</f>
        <v/>
      </c>
      <c r="C61" s="204"/>
      <c r="D61" s="204" t="str">
        <f>IF(วันทำงาน!C59&lt;&gt;"",วันทำงาน!C59,"")</f>
        <v/>
      </c>
      <c r="E61" s="205" t="str">
        <f>IF(วันทำงาน!D59&lt;&gt;"",วันทำงาน!D59,"")</f>
        <v/>
      </c>
      <c r="F61" s="105" t="str">
        <f>IF(วันทำงาน!E59&lt;&gt;"",วันทำงาน!E59,"")</f>
        <v/>
      </c>
      <c r="G61" s="204" t="str">
        <f>IF(วันทำงาน!F59&lt;&gt;"",วันทำงาน!F59,"")</f>
        <v/>
      </c>
      <c r="H61" s="238" t="str">
        <f>IF(F61="Salesman",วันทำงาน!G61,"")</f>
        <v/>
      </c>
      <c r="I61" s="243">
        <f t="shared" si="17"/>
        <v>0</v>
      </c>
      <c r="J61" s="238" t="str">
        <f>IF(F61="Salesman",วันทำงาน!H61,"")</f>
        <v/>
      </c>
      <c r="K61" s="243"/>
      <c r="L61" s="205" t="str">
        <f>IF(วันทำงาน!J59&lt;&gt;"",วันทำงาน!J59,"")</f>
        <v/>
      </c>
      <c r="M61" s="205"/>
      <c r="N61" s="206">
        <f t="shared" si="16"/>
        <v>0</v>
      </c>
      <c r="O61" s="206">
        <f t="shared" si="18"/>
        <v>0</v>
      </c>
      <c r="P61" s="206" t="e">
        <f>IF((AND(F61="Salesman",H61&lt;&gt;"")),N61*M61/L61,VLOOKUP(B61,H$15:O$63,6,0)*M61*(100%-เงื่อนไข!$B$4))</f>
        <v>#VALUE!</v>
      </c>
      <c r="Q61" s="206">
        <f>IF(H61&lt;&gt;"",N61*เงื่อนไข!$B$4,N61)</f>
        <v>0</v>
      </c>
      <c r="R61" s="206">
        <f>SUMIF(วันทำงาน!$F$67:$F$157,B61,วันทำงาน!$K$67:$K$157)</f>
        <v>0</v>
      </c>
      <c r="S61" s="218">
        <f t="shared" si="19"/>
        <v>0</v>
      </c>
      <c r="T61" s="218">
        <f t="shared" si="6"/>
        <v>0</v>
      </c>
      <c r="U61" s="140">
        <f>_xlfn.IFNA(VLOOKUP($F61,เงื่อนไข!$A$4:$AJ$7,3,0),0)</f>
        <v>0</v>
      </c>
      <c r="V61" s="140">
        <f>IF(วันทำงาน!I61&lt;&gt;"",วันทำงาน!I61,0)</f>
        <v>0</v>
      </c>
      <c r="W61" s="139">
        <f t="shared" si="7"/>
        <v>0</v>
      </c>
      <c r="X61" s="220" t="str">
        <f>IF((AND(W61&gt;=80%,Z61&gt;=เงื่อนไข!$D$4)),"P","")</f>
        <v/>
      </c>
      <c r="Y61" s="207">
        <f>วันทำงาน!AQ61</f>
        <v>0</v>
      </c>
      <c r="Z61" s="208">
        <f>IF((AND($W61&gt;=100%,Y61&gt;=เงื่อนไข!$C$4*เงื่อนไข!$D$4)),100%,IF(Y61&lt;&gt;0,Y61/V61,0))</f>
        <v>0</v>
      </c>
      <c r="AA61" s="208">
        <f>IF(W61&gt;=80%,เงื่อนไข!$H$4,IF($W61&gt;=51%,เงื่อนไข!$G$4,IF($W61=50%,เงื่อนไข!$F$4,IF($W61&lt;50%,เงื่อนไข!$E$4))))</f>
        <v>0</v>
      </c>
      <c r="AB61" s="209">
        <f>IF(Z61&gt;=เงื่อนไข!$D$4,AA61*Y61,0)</f>
        <v>0</v>
      </c>
      <c r="AC61" s="210">
        <f t="shared" si="8"/>
        <v>0</v>
      </c>
      <c r="AD61" s="207">
        <f>วันทำงาน!AR61</f>
        <v>0</v>
      </c>
      <c r="AE61" s="208">
        <f>IF(AE$3&lt;&gt;"",$Z61,IF((AND($W61&gt;=100%,AD61&gt;=เงื่อนไข!$C$4*เงื่อนไข!$D$4)),100%,IF(AD61&lt;&gt;0,AD61/$V61,0)))</f>
        <v>0</v>
      </c>
      <c r="AF61" s="208">
        <f>IF($W61&gt;=80%,เงื่อนไข!$L$4,IF($W61&gt;=51%,เงื่อนไข!$K$4,IF($W61=50%,เงื่อนไข!$J$4,IF($W61&lt;50%,เงื่อนไข!$I$4))))</f>
        <v>0</v>
      </c>
      <c r="AG61" s="209">
        <f>IF(AE61&gt;=เงื่อนไข!$D$4,AF61*AD61,0)</f>
        <v>0</v>
      </c>
      <c r="AH61" s="210">
        <f t="shared" si="9"/>
        <v>0</v>
      </c>
      <c r="AI61" s="207">
        <f>วันทำงาน!AS61</f>
        <v>0</v>
      </c>
      <c r="AJ61" s="208">
        <f>IF(AJ$3&lt;&gt;"",$Z61,IF((AND($W61&gt;=100%,AI61&gt;=เงื่อนไข!$C$4*เงื่อนไข!$D$4)),100%,IF(AI61&lt;&gt;0,AI61/$V61,0)))</f>
        <v>0</v>
      </c>
      <c r="AK61" s="208">
        <f>IF($W61&gt;=80%,เงื่อนไข!$P$4,IF($W61&gt;=51%,เงื่อนไข!$O$4,IF($W61=50%,เงื่อนไข!$N$4,IF($W61&lt;50%,เงื่อนไข!$M$4))))</f>
        <v>0</v>
      </c>
      <c r="AL61" s="209">
        <f>IF(AJ61&gt;=เงื่อนไข!$D$4,AK61*AI61,0)</f>
        <v>0</v>
      </c>
      <c r="AM61" s="210">
        <f t="shared" si="10"/>
        <v>0</v>
      </c>
      <c r="AN61" s="207">
        <f>วันทำงาน!AT61</f>
        <v>0</v>
      </c>
      <c r="AO61" s="208">
        <f>IF(AO$3&lt;&gt;"",$Z61,IF((AND($W61&gt;=100%,AN61&gt;=เงื่อนไข!$C$4*เงื่อนไข!$D$4)),100%,IF(AN61&lt;&gt;0,AN61/$V61,0)))</f>
        <v>0</v>
      </c>
      <c r="AP61" s="208">
        <f>IF($W61&gt;=80%,เงื่อนไข!$T$4,IF($W61&gt;=51%,เงื่อนไข!$S$4,IF($W61=50%,เงื่อนไข!$R$4,IF($W61&lt;50%,เงื่อนไข!$Q$4))))</f>
        <v>0</v>
      </c>
      <c r="AQ61" s="209">
        <f>IF(AO61&gt;=เงื่อนไข!$D$4,AP61*AN61,0)</f>
        <v>0</v>
      </c>
      <c r="AR61" s="210">
        <f t="shared" si="11"/>
        <v>0</v>
      </c>
      <c r="AS61" s="207">
        <f>วันทำงาน!AU61</f>
        <v>0</v>
      </c>
      <c r="AT61" s="208">
        <f>IF(AT$3&lt;&gt;"",$Z61,IF((AND($W61&gt;=100%,AS61&gt;=เงื่อนไข!$C$4*เงื่อนไข!$D$4)),100%,IF(AS61&lt;&gt;0,AS61/$V61,0)))</f>
        <v>0</v>
      </c>
      <c r="AU61" s="208">
        <f>IF($W61&gt;=80%,เงื่อนไข!$X$4,IF($W61&gt;=51%,เงื่อนไข!$W$4,IF($W61=50%,เงื่อนไข!$V$4,IF($W61&lt;50%,เงื่อนไข!$U$4))))</f>
        <v>0</v>
      </c>
      <c r="AV61" s="209">
        <f>IF(AT61&gt;=เงื่อนไข!$D$4,AU61*AS61,0)</f>
        <v>0</v>
      </c>
      <c r="AW61" s="210">
        <f t="shared" si="12"/>
        <v>0</v>
      </c>
      <c r="AX61" s="207">
        <f>วันทำงาน!AV61</f>
        <v>0</v>
      </c>
      <c r="AY61" s="208">
        <f>IF(AY$3&lt;&gt;"",$Z61,IF((AND($W61&gt;=100%,AX61&gt;=เงื่อนไข!$C$4*เงื่อนไข!$D$4)),100%,IF(AX61&lt;&gt;0,AX61/$V61,0)))</f>
        <v>0</v>
      </c>
      <c r="AZ61" s="208">
        <f>IF($W61&gt;=80%,เงื่อนไข!$AB$4,IF($W61&gt;=51%,เงื่อนไข!$AA$4,IF($W61=50%,เงื่อนไข!$Z$4,IF($W61&lt;50%,เงื่อนไข!$Y$4))))</f>
        <v>0</v>
      </c>
      <c r="BA61" s="209">
        <f>IF(AY61&gt;=เงื่อนไข!$D$4,AZ61*AX61,0)</f>
        <v>0</v>
      </c>
      <c r="BB61" s="210">
        <f t="shared" si="13"/>
        <v>0</v>
      </c>
      <c r="BC61" s="207">
        <f>วันทำงาน!AW61</f>
        <v>0</v>
      </c>
      <c r="BD61" s="208">
        <f>IF(BD$3&lt;&gt;"",$Z61,IF((AND($W61&gt;=100%,BC61&gt;=เงื่อนไข!$C$4*เงื่อนไข!$D$4)),100%,IF(BC61&lt;&gt;0,BC61/$V61,0)))</f>
        <v>0</v>
      </c>
      <c r="BE61" s="208">
        <f>IF($W61&gt;=80%,เงื่อนไข!$AF$4,IF($W61&gt;=51%,เงื่อนไข!$AE$4,IF($W61=50%,เงื่อนไข!$AD$4,IF($W61&lt;50%,เงื่อนไข!$AC$4))))</f>
        <v>0</v>
      </c>
      <c r="BF61" s="209">
        <f>IF(BD61&gt;=เงื่อนไข!$D$4,BE61*BC61,0)</f>
        <v>0</v>
      </c>
      <c r="BG61" s="210">
        <f t="shared" si="14"/>
        <v>0</v>
      </c>
      <c r="BH61" s="207">
        <f>วันทำงาน!AX61</f>
        <v>0</v>
      </c>
      <c r="BI61" s="208">
        <f>IF(BI$3&lt;&gt;"",$Z61,IF((AND($W61&gt;=100%,BH61&gt;=เงื่อนไข!$C$4*เงื่อนไข!$D$4)),100%,IF(BH61&lt;&gt;0,BH61/$V61,0)))</f>
        <v>0</v>
      </c>
      <c r="BJ61" s="208">
        <f>IF($W61&gt;=80%,เงื่อนไข!$AJ$4,IF($W61&gt;=51%,เงื่อนไข!$AI$4,IF($W61=50%,เงื่อนไข!$AH$4,IF($W61&lt;50%,เงื่อนไข!$AG$4))))</f>
        <v>0</v>
      </c>
      <c r="BK61" s="209">
        <f>IF(BI61&gt;=เงื่อนไข!$D$4,BJ61*BH61,0)</f>
        <v>0</v>
      </c>
      <c r="BL61" s="210">
        <f t="shared" si="15"/>
        <v>0</v>
      </c>
    </row>
    <row r="62" spans="1:64" s="7" customFormat="1" x14ac:dyDescent="0.2">
      <c r="A62" s="204" t="str">
        <f>IF(วันทำงาน!A62&lt;&gt;"",วันทำงาน!A62,"")</f>
        <v/>
      </c>
      <c r="B62" s="204" t="str">
        <f>IF(วันทำงาน!B60&lt;&gt;"",วันทำงาน!B60,"")</f>
        <v/>
      </c>
      <c r="C62" s="204"/>
      <c r="D62" s="204" t="str">
        <f>IF(วันทำงาน!C60&lt;&gt;"",วันทำงาน!C60,"")</f>
        <v/>
      </c>
      <c r="E62" s="205" t="str">
        <f>IF(วันทำงาน!D60&lt;&gt;"",วันทำงาน!D60,"")</f>
        <v/>
      </c>
      <c r="F62" s="105" t="str">
        <f>IF(วันทำงาน!E60&lt;&gt;"",วันทำงาน!E60,"")</f>
        <v/>
      </c>
      <c r="G62" s="204" t="str">
        <f>IF(วันทำงาน!F60&lt;&gt;"",วันทำงาน!F60,"")</f>
        <v/>
      </c>
      <c r="H62" s="238" t="str">
        <f>IF(F62="Salesman",วันทำงาน!G62,"")</f>
        <v/>
      </c>
      <c r="I62" s="243">
        <f t="shared" si="17"/>
        <v>0</v>
      </c>
      <c r="J62" s="238" t="str">
        <f>IF(F62="Salesman",วันทำงาน!H62,"")</f>
        <v/>
      </c>
      <c r="K62" s="243"/>
      <c r="L62" s="205" t="str">
        <f>IF(วันทำงาน!J60&lt;&gt;"",วันทำงาน!J60,"")</f>
        <v/>
      </c>
      <c r="M62" s="205"/>
      <c r="N62" s="206">
        <f t="shared" si="16"/>
        <v>0</v>
      </c>
      <c r="O62" s="206">
        <f t="shared" si="18"/>
        <v>0</v>
      </c>
      <c r="P62" s="206" t="e">
        <f>IF((AND(F62="Salesman",H62&lt;&gt;"")),N62*M62/L62,VLOOKUP(B62,H$15:O$63,6,0)*M62*(100%-เงื่อนไข!$B$4))</f>
        <v>#VALUE!</v>
      </c>
      <c r="Q62" s="206">
        <f>IF(H62&lt;&gt;"",N62*เงื่อนไข!$B$4,N62)</f>
        <v>0</v>
      </c>
      <c r="R62" s="206">
        <f>SUMIF(วันทำงาน!$F$67:$F$157,B62,วันทำงาน!$K$67:$K$157)</f>
        <v>0</v>
      </c>
      <c r="S62" s="218">
        <f t="shared" si="19"/>
        <v>0</v>
      </c>
      <c r="T62" s="218">
        <f t="shared" si="6"/>
        <v>0</v>
      </c>
      <c r="U62" s="140">
        <f>_xlfn.IFNA(VLOOKUP($F62,เงื่อนไข!$A$4:$AJ$7,3,0),0)</f>
        <v>0</v>
      </c>
      <c r="V62" s="140">
        <f>IF(วันทำงาน!I62&lt;&gt;"",วันทำงาน!I62,0)</f>
        <v>0</v>
      </c>
      <c r="W62" s="139">
        <f t="shared" si="7"/>
        <v>0</v>
      </c>
      <c r="X62" s="220" t="str">
        <f>IF((AND(W62&gt;=80%,Z62&gt;=เงื่อนไข!$D$4)),"P","")</f>
        <v/>
      </c>
      <c r="Y62" s="207">
        <f>วันทำงาน!AQ62</f>
        <v>0</v>
      </c>
      <c r="Z62" s="208">
        <f>IF((AND($W62&gt;=100%,Y62&gt;=เงื่อนไข!$C$4*เงื่อนไข!$D$4)),100%,IF(Y62&lt;&gt;0,Y62/V62,0))</f>
        <v>0</v>
      </c>
      <c r="AA62" s="208">
        <f>IF(W62&gt;=80%,เงื่อนไข!$H$4,IF($W62&gt;=51%,เงื่อนไข!$G$4,IF($W62=50%,เงื่อนไข!$F$4,IF($W62&lt;50%,เงื่อนไข!$E$4))))</f>
        <v>0</v>
      </c>
      <c r="AB62" s="209">
        <f>IF(Z62&gt;=เงื่อนไข!$D$4,AA62*Y62,0)</f>
        <v>0</v>
      </c>
      <c r="AC62" s="210">
        <f t="shared" si="8"/>
        <v>0</v>
      </c>
      <c r="AD62" s="207">
        <f>วันทำงาน!AR62</f>
        <v>0</v>
      </c>
      <c r="AE62" s="208">
        <f>IF(AE$3&lt;&gt;"",$Z62,IF((AND($W62&gt;=100%,AD62&gt;=เงื่อนไข!$C$4*เงื่อนไข!$D$4)),100%,IF(AD62&lt;&gt;0,AD62/$V62,0)))</f>
        <v>0</v>
      </c>
      <c r="AF62" s="208">
        <f>IF($W62&gt;=80%,เงื่อนไข!$L$4,IF($W62&gt;=51%,เงื่อนไข!$K$4,IF($W62=50%,เงื่อนไข!$J$4,IF($W62&lt;50%,เงื่อนไข!$I$4))))</f>
        <v>0</v>
      </c>
      <c r="AG62" s="209">
        <f>IF(AE62&gt;=เงื่อนไข!$D$4,AF62*AD62,0)</f>
        <v>0</v>
      </c>
      <c r="AH62" s="210">
        <f t="shared" si="9"/>
        <v>0</v>
      </c>
      <c r="AI62" s="207">
        <f>วันทำงาน!AS62</f>
        <v>0</v>
      </c>
      <c r="AJ62" s="208">
        <f>IF(AJ$3&lt;&gt;"",$Z62,IF((AND($W62&gt;=100%,AI62&gt;=เงื่อนไข!$C$4*เงื่อนไข!$D$4)),100%,IF(AI62&lt;&gt;0,AI62/$V62,0)))</f>
        <v>0</v>
      </c>
      <c r="AK62" s="208">
        <f>IF($W62&gt;=80%,เงื่อนไข!$P$4,IF($W62&gt;=51%,เงื่อนไข!$O$4,IF($W62=50%,เงื่อนไข!$N$4,IF($W62&lt;50%,เงื่อนไข!$M$4))))</f>
        <v>0</v>
      </c>
      <c r="AL62" s="209">
        <f>IF(AJ62&gt;=เงื่อนไข!$D$4,AK62*AI62,0)</f>
        <v>0</v>
      </c>
      <c r="AM62" s="210">
        <f t="shared" si="10"/>
        <v>0</v>
      </c>
      <c r="AN62" s="207">
        <f>วันทำงาน!AT62</f>
        <v>0</v>
      </c>
      <c r="AO62" s="208">
        <f>IF(AO$3&lt;&gt;"",$Z62,IF((AND($W62&gt;=100%,AN62&gt;=เงื่อนไข!$C$4*เงื่อนไข!$D$4)),100%,IF(AN62&lt;&gt;0,AN62/$V62,0)))</f>
        <v>0</v>
      </c>
      <c r="AP62" s="208">
        <f>IF($W62&gt;=80%,เงื่อนไข!$T$4,IF($W62&gt;=51%,เงื่อนไข!$S$4,IF($W62=50%,เงื่อนไข!$R$4,IF($W62&lt;50%,เงื่อนไข!$Q$4))))</f>
        <v>0</v>
      </c>
      <c r="AQ62" s="209">
        <f>IF(AO62&gt;=เงื่อนไข!$D$4,AP62*AN62,0)</f>
        <v>0</v>
      </c>
      <c r="AR62" s="210">
        <f t="shared" si="11"/>
        <v>0</v>
      </c>
      <c r="AS62" s="207">
        <f>วันทำงาน!AU62</f>
        <v>0</v>
      </c>
      <c r="AT62" s="208">
        <f>IF(AT$3&lt;&gt;"",$Z62,IF((AND($W62&gt;=100%,AS62&gt;=เงื่อนไข!$C$4*เงื่อนไข!$D$4)),100%,IF(AS62&lt;&gt;0,AS62/$V62,0)))</f>
        <v>0</v>
      </c>
      <c r="AU62" s="208">
        <f>IF($W62&gt;=80%,เงื่อนไข!$X$4,IF($W62&gt;=51%,เงื่อนไข!$W$4,IF($W62=50%,เงื่อนไข!$V$4,IF($W62&lt;50%,เงื่อนไข!$U$4))))</f>
        <v>0</v>
      </c>
      <c r="AV62" s="209">
        <f>IF(AT62&gt;=เงื่อนไข!$D$4,AU62*AS62,0)</f>
        <v>0</v>
      </c>
      <c r="AW62" s="210">
        <f t="shared" si="12"/>
        <v>0</v>
      </c>
      <c r="AX62" s="207">
        <f>วันทำงาน!AV62</f>
        <v>0</v>
      </c>
      <c r="AY62" s="208">
        <f>IF(AY$3&lt;&gt;"",$Z62,IF((AND($W62&gt;=100%,AX62&gt;=เงื่อนไข!$C$4*เงื่อนไข!$D$4)),100%,IF(AX62&lt;&gt;0,AX62/$V62,0)))</f>
        <v>0</v>
      </c>
      <c r="AZ62" s="208">
        <f>IF($W62&gt;=80%,เงื่อนไข!$AB$4,IF($W62&gt;=51%,เงื่อนไข!$AA$4,IF($W62=50%,เงื่อนไข!$Z$4,IF($W62&lt;50%,เงื่อนไข!$Y$4))))</f>
        <v>0</v>
      </c>
      <c r="BA62" s="209">
        <f>IF(AY62&gt;=เงื่อนไข!$D$4,AZ62*AX62,0)</f>
        <v>0</v>
      </c>
      <c r="BB62" s="210">
        <f t="shared" si="13"/>
        <v>0</v>
      </c>
      <c r="BC62" s="207">
        <f>วันทำงาน!AW62</f>
        <v>0</v>
      </c>
      <c r="BD62" s="208">
        <f>IF(BD$3&lt;&gt;"",$Z62,IF((AND($W62&gt;=100%,BC62&gt;=เงื่อนไข!$C$4*เงื่อนไข!$D$4)),100%,IF(BC62&lt;&gt;0,BC62/$V62,0)))</f>
        <v>0</v>
      </c>
      <c r="BE62" s="208">
        <f>IF($W62&gt;=80%,เงื่อนไข!$AF$4,IF($W62&gt;=51%,เงื่อนไข!$AE$4,IF($W62=50%,เงื่อนไข!$AD$4,IF($W62&lt;50%,เงื่อนไข!$AC$4))))</f>
        <v>0</v>
      </c>
      <c r="BF62" s="209">
        <f>IF(BD62&gt;=เงื่อนไข!$D$4,BE62*BC62,0)</f>
        <v>0</v>
      </c>
      <c r="BG62" s="210">
        <f t="shared" si="14"/>
        <v>0</v>
      </c>
      <c r="BH62" s="207">
        <f>วันทำงาน!AX62</f>
        <v>0</v>
      </c>
      <c r="BI62" s="208">
        <f>IF(BI$3&lt;&gt;"",$Z62,IF((AND($W62&gt;=100%,BH62&gt;=เงื่อนไข!$C$4*เงื่อนไข!$D$4)),100%,IF(BH62&lt;&gt;0,BH62/$V62,0)))</f>
        <v>0</v>
      </c>
      <c r="BJ62" s="208">
        <f>IF($W62&gt;=80%,เงื่อนไข!$AJ$4,IF($W62&gt;=51%,เงื่อนไข!$AI$4,IF($W62=50%,เงื่อนไข!$AH$4,IF($W62&lt;50%,เงื่อนไข!$AG$4))))</f>
        <v>0</v>
      </c>
      <c r="BK62" s="209">
        <f>IF(BI62&gt;=เงื่อนไข!$D$4,BJ62*BH62,0)</f>
        <v>0</v>
      </c>
      <c r="BL62" s="210">
        <f t="shared" si="15"/>
        <v>0</v>
      </c>
    </row>
    <row r="63" spans="1:64" s="7" customFormat="1" x14ac:dyDescent="0.2">
      <c r="A63" s="204" t="str">
        <f>IF(วันทำงาน!A63&lt;&gt;"",วันทำงาน!A63,"")</f>
        <v/>
      </c>
      <c r="B63" s="204" t="str">
        <f>IF(วันทำงาน!B61&lt;&gt;"",วันทำงาน!B61,"")</f>
        <v/>
      </c>
      <c r="C63" s="204"/>
      <c r="D63" s="204" t="str">
        <f>IF(วันทำงาน!C61&lt;&gt;"",วันทำงาน!C61,"")</f>
        <v/>
      </c>
      <c r="E63" s="205" t="str">
        <f>IF(วันทำงาน!D61&lt;&gt;"",วันทำงาน!D61,"")</f>
        <v/>
      </c>
      <c r="F63" s="105" t="str">
        <f>IF(วันทำงาน!E61&lt;&gt;"",วันทำงาน!E61,"")</f>
        <v/>
      </c>
      <c r="G63" s="204" t="str">
        <f>IF(วันทำงาน!F61&lt;&gt;"",วันทำงาน!F61,"")</f>
        <v/>
      </c>
      <c r="H63" s="238" t="str">
        <f>IF(F63="Salesman",วันทำงาน!G63,"")</f>
        <v/>
      </c>
      <c r="I63" s="243">
        <f t="shared" si="17"/>
        <v>0</v>
      </c>
      <c r="J63" s="238" t="str">
        <f>IF(F63="Salesman",วันทำงาน!H63,"")</f>
        <v/>
      </c>
      <c r="K63" s="243"/>
      <c r="L63" s="205" t="str">
        <f>IF(วันทำงาน!J61&lt;&gt;"",วันทำงาน!J61,"")</f>
        <v/>
      </c>
      <c r="M63" s="205"/>
      <c r="N63" s="206">
        <f t="shared" si="16"/>
        <v>0</v>
      </c>
      <c r="O63" s="206">
        <f t="shared" si="18"/>
        <v>0</v>
      </c>
      <c r="P63" s="206" t="e">
        <f>IF((AND(F63="Salesman",H63&lt;&gt;"")),N63*M63/L63,VLOOKUP(B63,H$15:O$63,6,0)*M63*(100%-เงื่อนไข!$B$4))</f>
        <v>#VALUE!</v>
      </c>
      <c r="Q63" s="206">
        <f>IF(H63&lt;&gt;"",N63*เงื่อนไข!$B$4,N63)</f>
        <v>0</v>
      </c>
      <c r="R63" s="206">
        <f>SUMIF(วันทำงาน!$F$67:$F$157,B63,วันทำงาน!$K$67:$K$157)</f>
        <v>0</v>
      </c>
      <c r="S63" s="218">
        <f t="shared" si="19"/>
        <v>0</v>
      </c>
      <c r="T63" s="218">
        <f t="shared" si="6"/>
        <v>0</v>
      </c>
      <c r="U63" s="140">
        <f>_xlfn.IFNA(VLOOKUP($F63,เงื่อนไข!$A$4:$AJ$7,3,0),0)</f>
        <v>0</v>
      </c>
      <c r="V63" s="140">
        <f>IF(วันทำงาน!I63&lt;&gt;"",วันทำงาน!I63,0)</f>
        <v>0</v>
      </c>
      <c r="W63" s="139">
        <f t="shared" si="7"/>
        <v>0</v>
      </c>
      <c r="X63" s="220" t="str">
        <f>IF((AND(W63&gt;=80%,Z63&gt;=เงื่อนไข!$D$4)),"P","")</f>
        <v/>
      </c>
      <c r="Y63" s="207">
        <f>วันทำงาน!AQ63</f>
        <v>0</v>
      </c>
      <c r="Z63" s="208">
        <f>IF((AND($W63&gt;=100%,Y63&gt;=เงื่อนไข!$C$4*เงื่อนไข!$D$4)),100%,IF(Y63&lt;&gt;0,Y63/V63,0))</f>
        <v>0</v>
      </c>
      <c r="AA63" s="208">
        <f>IF(W63&gt;=80%,เงื่อนไข!$H$4,IF($W63&gt;=51%,เงื่อนไข!$G$4,IF($W63=50%,เงื่อนไข!$F$4,IF($W63&lt;50%,เงื่อนไข!$E$4))))</f>
        <v>0</v>
      </c>
      <c r="AB63" s="209">
        <f>IF(Z63&gt;=เงื่อนไข!$D$4,AA63*Y63,0)</f>
        <v>0</v>
      </c>
      <c r="AC63" s="210">
        <f t="shared" si="8"/>
        <v>0</v>
      </c>
      <c r="AD63" s="207">
        <f>วันทำงาน!AR63</f>
        <v>0</v>
      </c>
      <c r="AE63" s="208">
        <f>IF(AE$3&lt;&gt;"",$Z63,IF((AND($W63&gt;=100%,AD63&gt;=เงื่อนไข!$C$4*เงื่อนไข!$D$4)),100%,IF(AD63&lt;&gt;0,AD63/$V63,0)))</f>
        <v>0</v>
      </c>
      <c r="AF63" s="208">
        <f>IF($W63&gt;=80%,เงื่อนไข!$L$4,IF($W63&gt;=51%,เงื่อนไข!$K$4,IF($W63=50%,เงื่อนไข!$J$4,IF($W63&lt;50%,เงื่อนไข!$I$4))))</f>
        <v>0</v>
      </c>
      <c r="AG63" s="209">
        <f>IF(AE63&gt;=เงื่อนไข!$D$4,AF63*AD63,0)</f>
        <v>0</v>
      </c>
      <c r="AH63" s="210">
        <f t="shared" si="9"/>
        <v>0</v>
      </c>
      <c r="AI63" s="207">
        <f>วันทำงาน!AS63</f>
        <v>0</v>
      </c>
      <c r="AJ63" s="208">
        <f>IF(AJ$3&lt;&gt;"",$Z63,IF((AND($W63&gt;=100%,AI63&gt;=เงื่อนไข!$C$4*เงื่อนไข!$D$4)),100%,IF(AI63&lt;&gt;0,AI63/$V63,0)))</f>
        <v>0</v>
      </c>
      <c r="AK63" s="208">
        <f>IF($W63&gt;=80%,เงื่อนไข!$P$4,IF($W63&gt;=51%,เงื่อนไข!$O$4,IF($W63=50%,เงื่อนไข!$N$4,IF($W63&lt;50%,เงื่อนไข!$M$4))))</f>
        <v>0</v>
      </c>
      <c r="AL63" s="209">
        <f>IF(AJ63&gt;=เงื่อนไข!$D$4,AK63*AI63,0)</f>
        <v>0</v>
      </c>
      <c r="AM63" s="210">
        <f t="shared" si="10"/>
        <v>0</v>
      </c>
      <c r="AN63" s="207">
        <f>วันทำงาน!AT63</f>
        <v>0</v>
      </c>
      <c r="AO63" s="208">
        <f>IF(AO$3&lt;&gt;"",$Z63,IF((AND($W63&gt;=100%,AN63&gt;=เงื่อนไข!$C$4*เงื่อนไข!$D$4)),100%,IF(AN63&lt;&gt;0,AN63/$V63,0)))</f>
        <v>0</v>
      </c>
      <c r="AP63" s="208">
        <f>IF($W63&gt;=80%,เงื่อนไข!$T$4,IF($W63&gt;=51%,เงื่อนไข!$S$4,IF($W63=50%,เงื่อนไข!$R$4,IF($W63&lt;50%,เงื่อนไข!$Q$4))))</f>
        <v>0</v>
      </c>
      <c r="AQ63" s="209">
        <f>IF(AO63&gt;=เงื่อนไข!$D$4,AP63*AN63,0)</f>
        <v>0</v>
      </c>
      <c r="AR63" s="210">
        <f t="shared" si="11"/>
        <v>0</v>
      </c>
      <c r="AS63" s="207">
        <f>วันทำงาน!AU63</f>
        <v>0</v>
      </c>
      <c r="AT63" s="208">
        <f>IF(AT$3&lt;&gt;"",$Z63,IF((AND($W63&gt;=100%,AS63&gt;=เงื่อนไข!$C$4*เงื่อนไข!$D$4)),100%,IF(AS63&lt;&gt;0,AS63/$V63,0)))</f>
        <v>0</v>
      </c>
      <c r="AU63" s="208">
        <f>IF($W63&gt;=80%,เงื่อนไข!$X$4,IF($W63&gt;=51%,เงื่อนไข!$W$4,IF($W63=50%,เงื่อนไข!$V$4,IF($W63&lt;50%,เงื่อนไข!$U$4))))</f>
        <v>0</v>
      </c>
      <c r="AV63" s="209">
        <f>IF(AT63&gt;=เงื่อนไข!$D$4,AU63*AS63,0)</f>
        <v>0</v>
      </c>
      <c r="AW63" s="210">
        <f t="shared" si="12"/>
        <v>0</v>
      </c>
      <c r="AX63" s="207">
        <f>วันทำงาน!AV63</f>
        <v>0</v>
      </c>
      <c r="AY63" s="208">
        <f>IF(AY$3&lt;&gt;"",$Z63,IF((AND($W63&gt;=100%,AX63&gt;=เงื่อนไข!$C$4*เงื่อนไข!$D$4)),100%,IF(AX63&lt;&gt;0,AX63/$V63,0)))</f>
        <v>0</v>
      </c>
      <c r="AZ63" s="208">
        <f>IF($W63&gt;=80%,เงื่อนไข!$AB$4,IF($W63&gt;=51%,เงื่อนไข!$AA$4,IF($W63=50%,เงื่อนไข!$Z$4,IF($W63&lt;50%,เงื่อนไข!$Y$4))))</f>
        <v>0</v>
      </c>
      <c r="BA63" s="209">
        <f>IF(AY63&gt;=เงื่อนไข!$D$4,AZ63*AX63,0)</f>
        <v>0</v>
      </c>
      <c r="BB63" s="210">
        <f t="shared" si="13"/>
        <v>0</v>
      </c>
      <c r="BC63" s="207">
        <f>วันทำงาน!AW63</f>
        <v>0</v>
      </c>
      <c r="BD63" s="208">
        <f>IF(BD$3&lt;&gt;"",$Z63,IF((AND($W63&gt;=100%,BC63&gt;=เงื่อนไข!$C$4*เงื่อนไข!$D$4)),100%,IF(BC63&lt;&gt;0,BC63/$V63,0)))</f>
        <v>0</v>
      </c>
      <c r="BE63" s="208">
        <f>IF($W63&gt;=80%,เงื่อนไข!$AF$4,IF($W63&gt;=51%,เงื่อนไข!$AE$4,IF($W63=50%,เงื่อนไข!$AD$4,IF($W63&lt;50%,เงื่อนไข!$AC$4))))</f>
        <v>0</v>
      </c>
      <c r="BF63" s="209">
        <f>IF(BD63&gt;=เงื่อนไข!$D$4,BE63*BC63,0)</f>
        <v>0</v>
      </c>
      <c r="BG63" s="210">
        <f t="shared" si="14"/>
        <v>0</v>
      </c>
      <c r="BH63" s="207">
        <f>วันทำงาน!AX63</f>
        <v>0</v>
      </c>
      <c r="BI63" s="208">
        <f>IF(BI$3&lt;&gt;"",$Z63,IF((AND($W63&gt;=100%,BH63&gt;=เงื่อนไข!$C$4*เงื่อนไข!$D$4)),100%,IF(BH63&lt;&gt;0,BH63/$V63,0)))</f>
        <v>0</v>
      </c>
      <c r="BJ63" s="208">
        <f>IF($W63&gt;=80%,เงื่อนไข!$AJ$4,IF($W63&gt;=51%,เงื่อนไข!$AI$4,IF($W63=50%,เงื่อนไข!$AH$4,IF($W63&lt;50%,เงื่อนไข!$AG$4))))</f>
        <v>0</v>
      </c>
      <c r="BK63" s="209">
        <f>IF(BI63&gt;=เงื่อนไข!$D$4,BJ63*BH63,0)</f>
        <v>0</v>
      </c>
      <c r="BL63" s="210">
        <f t="shared" si="15"/>
        <v>0</v>
      </c>
    </row>
    <row r="64" spans="1:64" s="4" customFormat="1" ht="2.4500000000000002" customHeight="1" x14ac:dyDescent="0.2">
      <c r="A64" s="131"/>
      <c r="B64" s="132"/>
      <c r="C64" s="132"/>
      <c r="D64" s="132"/>
      <c r="E64" s="133"/>
      <c r="F64" s="133"/>
      <c r="G64" s="134"/>
      <c r="H64" s="239"/>
      <c r="I64" s="239"/>
      <c r="J64" s="239"/>
      <c r="K64" s="239"/>
      <c r="L64" s="133"/>
      <c r="M64" s="223"/>
      <c r="N64" s="118"/>
      <c r="O64" s="118"/>
      <c r="P64" s="118"/>
      <c r="Q64" s="118"/>
      <c r="R64" s="118"/>
      <c r="S64" s="118"/>
      <c r="T64" s="118"/>
      <c r="U64" s="28"/>
      <c r="V64" s="28"/>
      <c r="W64" s="201"/>
      <c r="X64" s="221"/>
      <c r="Y64" s="118"/>
      <c r="Z64" s="135"/>
      <c r="AA64" s="136"/>
      <c r="AB64" s="17"/>
      <c r="AC64" s="28"/>
      <c r="AD64" s="17"/>
      <c r="AE64" s="135"/>
      <c r="AF64" s="136"/>
      <c r="AG64" s="17"/>
      <c r="AH64" s="28"/>
      <c r="AI64" s="17"/>
      <c r="AJ64" s="135"/>
      <c r="AK64" s="135"/>
      <c r="AL64" s="17"/>
      <c r="AM64" s="28"/>
      <c r="AN64" s="17"/>
      <c r="AO64" s="135"/>
      <c r="AP64" s="135"/>
      <c r="AQ64" s="17"/>
      <c r="AR64" s="28"/>
      <c r="AS64" s="17"/>
      <c r="AT64" s="135"/>
      <c r="AU64" s="135"/>
      <c r="AV64" s="17"/>
      <c r="AW64" s="28"/>
      <c r="AX64" s="17"/>
      <c r="AY64" s="135"/>
      <c r="AZ64" s="135"/>
      <c r="BA64" s="17"/>
      <c r="BB64" s="28"/>
      <c r="BC64" s="17"/>
      <c r="BD64" s="135"/>
      <c r="BE64" s="135"/>
      <c r="BF64" s="17"/>
      <c r="BG64" s="28"/>
      <c r="BH64" s="17"/>
      <c r="BI64" s="135"/>
      <c r="BJ64" s="135"/>
      <c r="BK64" s="17"/>
      <c r="BL64" s="28"/>
    </row>
    <row r="65" spans="1:67" s="125" customFormat="1" ht="19.899999999999999" customHeight="1" x14ac:dyDescent="0.2">
      <c r="A65" s="281" t="s">
        <v>15</v>
      </c>
      <c r="B65" s="282"/>
      <c r="C65" s="282"/>
      <c r="D65" s="282"/>
      <c r="E65" s="283"/>
      <c r="F65" s="121"/>
      <c r="G65" s="122"/>
      <c r="H65" s="240"/>
      <c r="I65" s="240"/>
      <c r="J65" s="240"/>
      <c r="K65" s="240"/>
      <c r="L65" s="122"/>
      <c r="M65" s="224"/>
      <c r="N65" s="195">
        <f ca="1">SUM(N6:N63)</f>
        <v>0</v>
      </c>
      <c r="O65" s="195"/>
      <c r="P65" s="195"/>
      <c r="Q65" s="195" t="e">
        <f ca="1">SUM(Q6:Q63)</f>
        <v>#DIV/0!</v>
      </c>
      <c r="R65" s="195">
        <f t="shared" ref="R65:T65" si="20">SUM(R6:R63)</f>
        <v>0</v>
      </c>
      <c r="S65" s="195">
        <f t="shared" si="20"/>
        <v>0</v>
      </c>
      <c r="T65" s="195" t="e">
        <f t="shared" ca="1" si="20"/>
        <v>#DIV/0!</v>
      </c>
      <c r="U65" s="202">
        <f>SUMPRODUCT(($F$15:$F$63="Salesman")*U15:U63)</f>
        <v>0</v>
      </c>
      <c r="V65" s="202">
        <f>SUMPRODUCT(($F$15:$F$63="Salesman")*V15:V63)</f>
        <v>0</v>
      </c>
      <c r="W65" s="203">
        <f t="shared" si="7"/>
        <v>0</v>
      </c>
      <c r="X65" s="196"/>
      <c r="Y65" s="195">
        <f>SUMPRODUCT(($F$15:$F$63="Salesman")*Y15:Y63)</f>
        <v>0</v>
      </c>
      <c r="Z65" s="188"/>
      <c r="AA65" s="188"/>
      <c r="AB65" s="187">
        <f>SUM(AB15:AB63)</f>
        <v>0</v>
      </c>
      <c r="AC65" s="187">
        <f>SUM(AC15:AC63)</f>
        <v>0</v>
      </c>
      <c r="AD65" s="123">
        <f>SUMPRODUCT(($F$15:$F$63="Salesman")*AD15:AD63)</f>
        <v>0</v>
      </c>
      <c r="AE65" s="124">
        <f>IF(AD65=0,0,IF(AD65="","",(IF(#REF!=0,AD65/AD65,AD65/#REF!))))</f>
        <v>0</v>
      </c>
      <c r="AF65" s="124"/>
      <c r="AG65" s="123">
        <f>SUM(AG15:AG63)</f>
        <v>0</v>
      </c>
      <c r="AH65" s="123">
        <f>SUM(AH15:AH63)</f>
        <v>0</v>
      </c>
      <c r="AI65" s="123">
        <f>SUMPRODUCT(($F$15:$F$63="Salesman")*AI15:AI63)</f>
        <v>0</v>
      </c>
      <c r="AJ65" s="124">
        <f>IF(AI65=0,0,IF(AI65="","",(IF(#REF!=0,AI65/AI65,AI65/#REF!))))</f>
        <v>0</v>
      </c>
      <c r="AK65" s="124"/>
      <c r="AL65" s="123">
        <f>SUM(AL15:AL63)</f>
        <v>0</v>
      </c>
      <c r="AM65" s="123">
        <f>SUM(AM15:AM63)</f>
        <v>0</v>
      </c>
      <c r="AN65" s="123">
        <f>SUMPRODUCT(($F$15:$F$63="Salesman")*AN15:AN63)</f>
        <v>0</v>
      </c>
      <c r="AO65" s="124">
        <f>IF(AN65=0,0,IF(AN65="","",(IF(#REF!=0,AN65/AN65,AN65/#REF!))))</f>
        <v>0</v>
      </c>
      <c r="AP65" s="124"/>
      <c r="AQ65" s="123">
        <f>SUM(AQ15:AQ63)</f>
        <v>0</v>
      </c>
      <c r="AR65" s="123">
        <f>SUM(AR15:AR63)</f>
        <v>0</v>
      </c>
      <c r="AS65" s="123">
        <f>SUMPRODUCT(($F$15:$F$63="Salesman")*AS15:AS63)</f>
        <v>0</v>
      </c>
      <c r="AT65" s="124">
        <f>IF(AS65=0,0,IF(AS65="","",(IF(#REF!=0,AS65/AS65,AS65/#REF!))))</f>
        <v>0</v>
      </c>
      <c r="AU65" s="124"/>
      <c r="AV65" s="123">
        <f>SUM(AV15:AV63)</f>
        <v>0</v>
      </c>
      <c r="AW65" s="123">
        <f>SUM(AW15:AW63)</f>
        <v>0</v>
      </c>
      <c r="AX65" s="123">
        <f>SUMPRODUCT(($F$15:$F$63="Salesman")*AX15:AX63)</f>
        <v>0</v>
      </c>
      <c r="AY65" s="124">
        <f>IF(AX65=0,0,IF(AX65="","",(IF(#REF!=0,AX65/AX65,AX65/#REF!))))</f>
        <v>0</v>
      </c>
      <c r="AZ65" s="124"/>
      <c r="BA65" s="123">
        <f>SUM(BA15:BA63)</f>
        <v>0</v>
      </c>
      <c r="BB65" s="123">
        <f>SUM(BB15:BB63)</f>
        <v>0</v>
      </c>
      <c r="BC65" s="123">
        <f>SUMPRODUCT(($F$15:$F$63="Salesman")*BC15:BC63)</f>
        <v>0</v>
      </c>
      <c r="BD65" s="124">
        <f>IF(BC65=0,0,IF(BC65="","",(IF(#REF!=0,BC65/BC65,BC65/#REF!))))</f>
        <v>0</v>
      </c>
      <c r="BE65" s="124"/>
      <c r="BF65" s="123">
        <f>SUM(BF15:BF63)</f>
        <v>0</v>
      </c>
      <c r="BG65" s="123">
        <f>SUM(BG15:BG63)</f>
        <v>0</v>
      </c>
      <c r="BH65" s="123">
        <f>SUMPRODUCT(($F$15:$F$63="Salesman")*BH15:BH63)</f>
        <v>0</v>
      </c>
      <c r="BI65" s="124">
        <f>IF(BH65=0,0,IF(BH65="","",(IF(#REF!=0,BH65/BH65,BH65/#REF!))))</f>
        <v>0</v>
      </c>
      <c r="BJ65" s="124"/>
      <c r="BK65" s="123">
        <f>SUM(BK15:BK63)</f>
        <v>0</v>
      </c>
      <c r="BL65" s="123">
        <f>SUM(BL15:BL63)</f>
        <v>0</v>
      </c>
      <c r="BM65" s="27"/>
      <c r="BN65" s="27"/>
      <c r="BO65" s="27"/>
    </row>
    <row r="66" spans="1:67" s="126" customFormat="1" x14ac:dyDescent="0.2">
      <c r="G66" s="127"/>
      <c r="H66" s="241"/>
      <c r="I66" s="241"/>
      <c r="J66" s="241"/>
      <c r="K66" s="241"/>
      <c r="L66" s="127"/>
      <c r="M66" s="127"/>
      <c r="N66" s="128"/>
      <c r="O66" s="128"/>
      <c r="P66" s="128"/>
      <c r="Q66" s="128"/>
      <c r="R66" s="128"/>
      <c r="S66" s="128"/>
      <c r="T66" s="128"/>
      <c r="U66" s="129" t="s">
        <v>76</v>
      </c>
      <c r="V66" s="129"/>
      <c r="W66" s="130"/>
      <c r="X66" s="130"/>
      <c r="Y66" s="129"/>
      <c r="Z66" s="189"/>
      <c r="AA66" s="129"/>
      <c r="AB66" s="129"/>
      <c r="AC66" s="129"/>
      <c r="AD66" s="128"/>
      <c r="AE66" s="128"/>
      <c r="AF66" s="128"/>
      <c r="AG66" s="128"/>
      <c r="AH66" s="128"/>
      <c r="AI66" s="128"/>
      <c r="AJ66" s="128"/>
      <c r="AK66" s="128"/>
      <c r="AL66" s="128"/>
      <c r="AM66" s="128"/>
      <c r="AN66" s="128"/>
      <c r="AO66" s="128"/>
      <c r="AP66" s="128"/>
      <c r="AQ66" s="128"/>
      <c r="AR66" s="128"/>
      <c r="AS66" s="128"/>
      <c r="AT66" s="128"/>
      <c r="AU66" s="128"/>
      <c r="AV66" s="128"/>
      <c r="AW66" s="128"/>
      <c r="AX66" s="128"/>
      <c r="AY66" s="128"/>
      <c r="AZ66" s="128"/>
      <c r="BA66" s="128"/>
      <c r="BB66" s="128"/>
      <c r="BC66" s="128"/>
      <c r="BD66" s="128"/>
      <c r="BE66" s="128"/>
      <c r="BF66" s="128"/>
      <c r="BG66" s="128"/>
      <c r="BH66" s="128"/>
      <c r="BI66" s="128"/>
      <c r="BJ66" s="128"/>
      <c r="BK66" s="128"/>
      <c r="BL66" s="128"/>
    </row>
    <row r="67" spans="1:67" x14ac:dyDescent="0.2">
      <c r="Y67" s="31"/>
      <c r="Z67" s="42"/>
      <c r="AA67" s="190"/>
      <c r="AB67" s="31"/>
      <c r="AC67" s="31"/>
    </row>
    <row r="68" spans="1:67" x14ac:dyDescent="0.2">
      <c r="Y68" s="31"/>
      <c r="Z68" s="42"/>
      <c r="AA68" s="190"/>
      <c r="AB68" s="31"/>
      <c r="AC68" s="31"/>
    </row>
  </sheetData>
  <sheetProtection formatCells="0" formatColumns="0" formatRows="0" insertColumns="0" insertRows="0" insertHyperlinks="0" deleteColumns="0" deleteRows="0" sort="0" autoFilter="0" pivotTables="0"/>
  <mergeCells count="19">
    <mergeCell ref="L4:M4"/>
    <mergeCell ref="A65:E65"/>
    <mergeCell ref="AD4:AH4"/>
    <mergeCell ref="F4:F5"/>
    <mergeCell ref="G4:G5"/>
    <mergeCell ref="Y4:AC4"/>
    <mergeCell ref="U4:X4"/>
    <mergeCell ref="N4:T4"/>
    <mergeCell ref="A1:E1"/>
    <mergeCell ref="A4:A5"/>
    <mergeCell ref="B4:B5"/>
    <mergeCell ref="D4:D5"/>
    <mergeCell ref="E4:E5"/>
    <mergeCell ref="BH4:BL4"/>
    <mergeCell ref="AI4:AM4"/>
    <mergeCell ref="AN4:AR4"/>
    <mergeCell ref="AS4:AW4"/>
    <mergeCell ref="AX4:BB4"/>
    <mergeCell ref="BC4:BG4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X157"/>
  <sheetViews>
    <sheetView tabSelected="1"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H16" sqref="H16"/>
    </sheetView>
  </sheetViews>
  <sheetFormatPr defaultColWidth="10.28515625" defaultRowHeight="12.75" x14ac:dyDescent="0.2"/>
  <cols>
    <col min="1" max="1" width="4.42578125" style="50" customWidth="1"/>
    <col min="2" max="2" width="8.28515625" style="77" customWidth="1"/>
    <col min="3" max="3" width="7.7109375" style="77" customWidth="1"/>
    <col min="4" max="4" width="25.5703125" style="77" customWidth="1"/>
    <col min="5" max="5" width="16.140625" style="77" customWidth="1"/>
    <col min="6" max="8" width="9" style="82" customWidth="1"/>
    <col min="9" max="9" width="17.28515625" style="82" customWidth="1"/>
    <col min="10" max="11" width="9" style="83" customWidth="1"/>
    <col min="12" max="15" width="3.7109375" style="80" customWidth="1"/>
    <col min="16" max="42" width="3.5703125" style="80" customWidth="1"/>
    <col min="43" max="50" width="12.7109375" style="49" customWidth="1"/>
    <col min="51" max="16384" width="10.28515625" style="50"/>
  </cols>
  <sheetData>
    <row r="1" spans="1:50" ht="17.45" customHeight="1" x14ac:dyDescent="0.25">
      <c r="A1" s="278" t="s">
        <v>34</v>
      </c>
      <c r="B1" s="278"/>
      <c r="C1" s="278"/>
      <c r="D1" s="278"/>
      <c r="E1" s="175" t="s">
        <v>28</v>
      </c>
      <c r="F1" s="46"/>
      <c r="G1" s="46"/>
      <c r="H1" s="46"/>
      <c r="I1" s="46"/>
      <c r="J1" s="47"/>
      <c r="K1" s="47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</row>
    <row r="2" spans="1:50" s="57" customFormat="1" ht="19.899999999999999" customHeight="1" x14ac:dyDescent="0.25">
      <c r="A2" s="51" t="str">
        <f>"รายละเอียดการบันทึกวันทำงาน ประจำเดือน "&amp;L4</f>
        <v>รายละเอียดการบันทึกวันทำงาน ประจำเดือน  July 2021</v>
      </c>
      <c r="B2" s="52"/>
      <c r="C2" s="52"/>
      <c r="D2" s="52"/>
      <c r="E2" s="52"/>
      <c r="F2" s="53"/>
      <c r="G2" s="53"/>
      <c r="H2" s="53"/>
      <c r="I2" s="54" t="s">
        <v>17</v>
      </c>
      <c r="J2" s="299" t="s">
        <v>35</v>
      </c>
      <c r="K2" s="29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6"/>
      <c r="AR2" s="56"/>
      <c r="AS2" s="56"/>
      <c r="AT2" s="56"/>
      <c r="AU2" s="56"/>
      <c r="AV2" s="56"/>
      <c r="AW2" s="56"/>
      <c r="AX2" s="56"/>
    </row>
    <row r="3" spans="1:50" s="57" customFormat="1" ht="12" customHeight="1" x14ac:dyDescent="0.2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60">
        <v>1</v>
      </c>
      <c r="AR3" s="60">
        <v>2</v>
      </c>
      <c r="AS3" s="60">
        <v>3</v>
      </c>
      <c r="AT3" s="60">
        <v>4</v>
      </c>
      <c r="AU3" s="60">
        <v>5</v>
      </c>
      <c r="AV3" s="60">
        <v>6</v>
      </c>
      <c r="AW3" s="60">
        <v>7</v>
      </c>
      <c r="AX3" s="60">
        <v>8</v>
      </c>
    </row>
    <row r="4" spans="1:50" ht="16.149999999999999" customHeight="1" x14ac:dyDescent="0.2">
      <c r="A4" s="290" t="s">
        <v>1</v>
      </c>
      <c r="B4" s="292" t="s">
        <v>3</v>
      </c>
      <c r="C4" s="292" t="s">
        <v>16</v>
      </c>
      <c r="D4" s="294" t="s">
        <v>5</v>
      </c>
      <c r="E4" s="294" t="s">
        <v>2</v>
      </c>
      <c r="F4" s="294" t="s">
        <v>8</v>
      </c>
      <c r="G4" s="310" t="s">
        <v>9</v>
      </c>
      <c r="H4" s="310" t="s">
        <v>7</v>
      </c>
      <c r="I4" s="303" t="s">
        <v>63</v>
      </c>
      <c r="J4" s="308" t="s">
        <v>25</v>
      </c>
      <c r="K4" s="309"/>
      <c r="L4" s="305" t="s">
        <v>36</v>
      </c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6"/>
      <c r="AD4" s="306"/>
      <c r="AE4" s="306"/>
      <c r="AF4" s="306"/>
      <c r="AG4" s="306"/>
      <c r="AH4" s="306"/>
      <c r="AI4" s="306"/>
      <c r="AJ4" s="306"/>
      <c r="AK4" s="306"/>
      <c r="AL4" s="306"/>
      <c r="AM4" s="306"/>
      <c r="AN4" s="306"/>
      <c r="AO4" s="306"/>
      <c r="AP4" s="307"/>
      <c r="AQ4" s="296" t="s">
        <v>62</v>
      </c>
      <c r="AR4" s="297"/>
      <c r="AS4" s="297"/>
      <c r="AT4" s="297"/>
      <c r="AU4" s="297"/>
      <c r="AV4" s="297"/>
      <c r="AW4" s="297"/>
      <c r="AX4" s="298"/>
    </row>
    <row r="5" spans="1:50" ht="15.6" customHeight="1" x14ac:dyDescent="0.2">
      <c r="A5" s="291"/>
      <c r="B5" s="293"/>
      <c r="C5" s="293"/>
      <c r="D5" s="295"/>
      <c r="E5" s="295"/>
      <c r="F5" s="295"/>
      <c r="G5" s="311"/>
      <c r="H5" s="311"/>
      <c r="I5" s="304"/>
      <c r="J5" s="61" t="s">
        <v>26</v>
      </c>
      <c r="K5" s="61" t="s">
        <v>27</v>
      </c>
      <c r="L5" s="142">
        <v>1</v>
      </c>
      <c r="M5" s="142">
        <v>2</v>
      </c>
      <c r="N5" s="142">
        <v>3</v>
      </c>
      <c r="O5" s="142">
        <v>4</v>
      </c>
      <c r="P5" s="142">
        <v>5</v>
      </c>
      <c r="Q5" s="142">
        <v>6</v>
      </c>
      <c r="R5" s="142">
        <v>7</v>
      </c>
      <c r="S5" s="142">
        <v>8</v>
      </c>
      <c r="T5" s="142">
        <v>9</v>
      </c>
      <c r="U5" s="142">
        <v>10</v>
      </c>
      <c r="V5" s="142">
        <v>11</v>
      </c>
      <c r="W5" s="142">
        <v>12</v>
      </c>
      <c r="X5" s="142">
        <v>13</v>
      </c>
      <c r="Y5" s="142">
        <v>14</v>
      </c>
      <c r="Z5" s="142">
        <v>15</v>
      </c>
      <c r="AA5" s="142">
        <v>16</v>
      </c>
      <c r="AB5" s="142">
        <v>17</v>
      </c>
      <c r="AC5" s="142">
        <v>18</v>
      </c>
      <c r="AD5" s="142">
        <v>19</v>
      </c>
      <c r="AE5" s="142">
        <v>20</v>
      </c>
      <c r="AF5" s="142">
        <v>21</v>
      </c>
      <c r="AG5" s="142">
        <v>22</v>
      </c>
      <c r="AH5" s="142">
        <v>23</v>
      </c>
      <c r="AI5" s="142">
        <v>24</v>
      </c>
      <c r="AJ5" s="142">
        <v>25</v>
      </c>
      <c r="AK5" s="142">
        <v>26</v>
      </c>
      <c r="AL5" s="142">
        <v>27</v>
      </c>
      <c r="AM5" s="142">
        <v>28</v>
      </c>
      <c r="AN5" s="142">
        <v>29</v>
      </c>
      <c r="AO5" s="142">
        <v>30</v>
      </c>
      <c r="AP5" s="142">
        <v>31</v>
      </c>
      <c r="AQ5" s="143" t="s">
        <v>37</v>
      </c>
      <c r="AR5" s="143" t="s">
        <v>38</v>
      </c>
      <c r="AS5" s="143" t="s">
        <v>39</v>
      </c>
      <c r="AT5" s="143" t="s">
        <v>40</v>
      </c>
      <c r="AU5" s="143" t="s">
        <v>41</v>
      </c>
      <c r="AV5" s="143" t="s">
        <v>49</v>
      </c>
      <c r="AW5" s="143" t="s">
        <v>50</v>
      </c>
      <c r="AX5" s="143" t="s">
        <v>51</v>
      </c>
    </row>
    <row r="6" spans="1:50" x14ac:dyDescent="0.2">
      <c r="A6" s="153"/>
      <c r="B6" s="154"/>
      <c r="C6" s="154"/>
      <c r="D6" s="155"/>
      <c r="E6" s="156"/>
      <c r="F6" s="154"/>
      <c r="G6" s="154"/>
      <c r="H6" s="154"/>
      <c r="I6" s="185">
        <f>I65</f>
        <v>0</v>
      </c>
      <c r="J6" s="62" t="str">
        <f>IF(COUNTA(L6:AP6)=0,"",COUNTA(L6:AP6))</f>
        <v/>
      </c>
      <c r="K6" s="62" t="str">
        <f>IF(SUM(L6:AP6)=0,"",SUM(L6:AP6))</f>
        <v/>
      </c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5"/>
      <c r="AR6" s="95"/>
      <c r="AS6" s="95"/>
      <c r="AT6" s="95"/>
      <c r="AU6" s="95"/>
      <c r="AV6" s="95"/>
      <c r="AW6" s="95"/>
      <c r="AX6" s="95"/>
    </row>
    <row r="7" spans="1:50" x14ac:dyDescent="0.2">
      <c r="A7" s="153"/>
      <c r="B7" s="154"/>
      <c r="C7" s="154"/>
      <c r="D7" s="155"/>
      <c r="E7" s="156"/>
      <c r="F7" s="154"/>
      <c r="G7" s="154"/>
      <c r="H7" s="154"/>
      <c r="I7" s="185"/>
      <c r="J7" s="62"/>
      <c r="K7" s="62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5"/>
      <c r="AR7" s="95"/>
      <c r="AS7" s="95"/>
      <c r="AT7" s="95"/>
      <c r="AU7" s="95"/>
      <c r="AV7" s="95"/>
      <c r="AW7" s="95"/>
      <c r="AX7" s="95"/>
    </row>
    <row r="8" spans="1:50" x14ac:dyDescent="0.2">
      <c r="A8" s="153"/>
      <c r="B8" s="154"/>
      <c r="C8" s="154"/>
      <c r="D8" s="155"/>
      <c r="E8" s="156"/>
      <c r="F8" s="154"/>
      <c r="G8" s="154"/>
      <c r="H8" s="154"/>
      <c r="I8" s="185"/>
      <c r="J8" s="62" t="str">
        <f t="shared" ref="J8:J14" si="0">IF(COUNTA(L8:AP8)=0,"",COUNTA(L8:AP8))</f>
        <v/>
      </c>
      <c r="K8" s="62" t="str">
        <f t="shared" ref="K8:K14" si="1">IF(SUM(L8:AP8)=0,"",SUM(L8:AP8))</f>
        <v/>
      </c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5"/>
      <c r="AR8" s="95"/>
      <c r="AS8" s="95"/>
      <c r="AT8" s="95"/>
      <c r="AU8" s="95"/>
      <c r="AV8" s="95"/>
      <c r="AW8" s="95"/>
      <c r="AX8" s="95"/>
    </row>
    <row r="9" spans="1:50" x14ac:dyDescent="0.2">
      <c r="A9" s="153"/>
      <c r="B9" s="154"/>
      <c r="C9" s="154"/>
      <c r="D9" s="155"/>
      <c r="E9" s="156"/>
      <c r="F9" s="154"/>
      <c r="G9" s="154"/>
      <c r="H9" s="154"/>
      <c r="I9" s="185"/>
      <c r="J9" s="62"/>
      <c r="K9" s="62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5"/>
      <c r="AR9" s="95"/>
      <c r="AS9" s="95"/>
      <c r="AT9" s="95"/>
      <c r="AU9" s="95"/>
      <c r="AV9" s="95"/>
      <c r="AW9" s="95"/>
      <c r="AX9" s="95"/>
    </row>
    <row r="10" spans="1:50" x14ac:dyDescent="0.2">
      <c r="A10" s="153"/>
      <c r="B10" s="154"/>
      <c r="C10" s="154"/>
      <c r="D10" s="155"/>
      <c r="E10" s="156"/>
      <c r="F10" s="154"/>
      <c r="G10" s="154"/>
      <c r="H10" s="154"/>
      <c r="I10" s="185">
        <f>I65</f>
        <v>0</v>
      </c>
      <c r="J10" s="62" t="str">
        <f t="shared" si="0"/>
        <v/>
      </c>
      <c r="K10" s="62" t="str">
        <f t="shared" si="1"/>
        <v/>
      </c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4"/>
      <c r="AR10" s="95"/>
      <c r="AS10" s="95"/>
      <c r="AT10" s="95"/>
      <c r="AU10" s="95"/>
      <c r="AV10" s="95"/>
      <c r="AW10" s="95"/>
      <c r="AX10" s="95"/>
    </row>
    <row r="11" spans="1:50" x14ac:dyDescent="0.2">
      <c r="A11" s="153"/>
      <c r="B11" s="154"/>
      <c r="C11" s="154"/>
      <c r="D11" s="155"/>
      <c r="E11" s="156"/>
      <c r="F11" s="154"/>
      <c r="G11" s="154"/>
      <c r="H11" s="154"/>
      <c r="I11" s="185"/>
      <c r="J11" s="62" t="str">
        <f t="shared" si="0"/>
        <v/>
      </c>
      <c r="K11" s="62" t="str">
        <f t="shared" si="1"/>
        <v/>
      </c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4"/>
      <c r="AR11" s="95"/>
      <c r="AS11" s="95"/>
      <c r="AT11" s="95"/>
      <c r="AU11" s="95"/>
      <c r="AV11" s="95"/>
      <c r="AW11" s="95"/>
      <c r="AX11" s="95"/>
    </row>
    <row r="12" spans="1:50" x14ac:dyDescent="0.2">
      <c r="A12" s="153"/>
      <c r="B12" s="154"/>
      <c r="C12" s="154"/>
      <c r="D12" s="155"/>
      <c r="E12" s="156"/>
      <c r="F12" s="154"/>
      <c r="G12" s="154"/>
      <c r="H12" s="154"/>
      <c r="I12" s="185"/>
      <c r="J12" s="62"/>
      <c r="K12" s="62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4"/>
      <c r="AR12" s="95"/>
      <c r="AS12" s="95"/>
      <c r="AT12" s="95"/>
      <c r="AU12" s="95"/>
      <c r="AV12" s="95"/>
      <c r="AW12" s="95"/>
      <c r="AX12" s="95"/>
    </row>
    <row r="13" spans="1:50" x14ac:dyDescent="0.2">
      <c r="A13" s="153"/>
      <c r="B13" s="154"/>
      <c r="C13" s="154"/>
      <c r="D13" s="155"/>
      <c r="E13" s="156"/>
      <c r="F13" s="154"/>
      <c r="G13" s="154"/>
      <c r="H13" s="154"/>
      <c r="I13" s="185"/>
      <c r="J13" s="62"/>
      <c r="K13" s="62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4"/>
      <c r="AR13" s="95"/>
      <c r="AS13" s="95"/>
      <c r="AT13" s="95"/>
      <c r="AU13" s="95"/>
      <c r="AV13" s="95"/>
      <c r="AW13" s="95"/>
      <c r="AX13" s="95"/>
    </row>
    <row r="14" spans="1:50" x14ac:dyDescent="0.2">
      <c r="A14" s="153"/>
      <c r="B14" s="154"/>
      <c r="C14" s="154"/>
      <c r="D14" s="155"/>
      <c r="E14" s="156"/>
      <c r="F14" s="154"/>
      <c r="G14" s="154"/>
      <c r="H14" s="154"/>
      <c r="I14" s="185"/>
      <c r="J14" s="62" t="str">
        <f t="shared" si="0"/>
        <v/>
      </c>
      <c r="K14" s="62" t="str">
        <f t="shared" si="1"/>
        <v/>
      </c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4"/>
      <c r="AR14" s="95"/>
      <c r="AS14" s="95"/>
      <c r="AT14" s="95"/>
      <c r="AU14" s="95"/>
      <c r="AV14" s="95"/>
      <c r="AW14" s="95"/>
      <c r="AX14" s="95"/>
    </row>
    <row r="15" spans="1:50" s="63" customFormat="1" x14ac:dyDescent="0.2">
      <c r="A15" s="84"/>
      <c r="B15" s="85"/>
      <c r="C15" s="85"/>
      <c r="D15" s="86"/>
      <c r="E15" s="112"/>
      <c r="F15" s="85"/>
      <c r="G15" s="85"/>
      <c r="H15" s="85"/>
      <c r="I15" s="145" t="str">
        <f>IF(B15&lt;&gt;"",SUM(AQ15:AX15),"")</f>
        <v/>
      </c>
      <c r="J15" s="62" t="str">
        <f>IF(COUNTA(L15:AP15)=0,"",COUNTA(L15:AP15))</f>
        <v/>
      </c>
      <c r="K15" s="62" t="str">
        <f>IF(SUM(L15:AP15)=0,"",SUM(L15:AP15))</f>
        <v/>
      </c>
      <c r="L15" s="92"/>
      <c r="M15" s="92"/>
      <c r="N15" s="93"/>
      <c r="O15" s="93"/>
      <c r="P15" s="93"/>
      <c r="Q15" s="93"/>
      <c r="R15" s="93"/>
      <c r="S15" s="93"/>
      <c r="T15" s="93"/>
      <c r="U15" s="93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4"/>
      <c r="AR15" s="94"/>
      <c r="AS15" s="94"/>
      <c r="AT15" s="94"/>
      <c r="AU15" s="94"/>
      <c r="AV15" s="94"/>
      <c r="AW15" s="94"/>
      <c r="AX15" s="94"/>
    </row>
    <row r="16" spans="1:50" x14ac:dyDescent="0.2">
      <c r="A16" s="87"/>
      <c r="B16" s="88"/>
      <c r="C16" s="88"/>
      <c r="D16" s="89"/>
      <c r="E16" s="113"/>
      <c r="F16" s="88"/>
      <c r="G16" s="88"/>
      <c r="H16" s="88"/>
      <c r="I16" s="145" t="str">
        <f t="shared" ref="I16:I63" si="2">IF(B16&lt;&gt;"",SUM(AQ16:AX16),"")</f>
        <v/>
      </c>
      <c r="J16" s="62" t="str">
        <f t="shared" ref="J16:J47" si="3">IF(COUNTA(L16:AP16)=0,"",COUNTA(L16:AP16))</f>
        <v/>
      </c>
      <c r="K16" s="62" t="str">
        <f t="shared" ref="K16:K47" si="4">IF(SUM(L16:AP16)=0,"",SUM(L16:AP16))</f>
        <v/>
      </c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4"/>
      <c r="AR16" s="95"/>
      <c r="AS16" s="95"/>
      <c r="AT16" s="95"/>
      <c r="AU16" s="95"/>
      <c r="AV16" s="95"/>
      <c r="AW16" s="95"/>
      <c r="AX16" s="95"/>
    </row>
    <row r="17" spans="1:50" x14ac:dyDescent="0.2">
      <c r="A17" s="84"/>
      <c r="B17" s="88"/>
      <c r="C17" s="88"/>
      <c r="D17" s="89"/>
      <c r="E17" s="113"/>
      <c r="F17" s="88"/>
      <c r="G17" s="88"/>
      <c r="H17" s="88"/>
      <c r="I17" s="145" t="str">
        <f t="shared" si="2"/>
        <v/>
      </c>
      <c r="J17" s="62" t="str">
        <f t="shared" si="3"/>
        <v/>
      </c>
      <c r="K17" s="62" t="str">
        <f t="shared" si="4"/>
        <v/>
      </c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5"/>
      <c r="AR17" s="95"/>
      <c r="AS17" s="95"/>
      <c r="AT17" s="95"/>
      <c r="AU17" s="95"/>
      <c r="AV17" s="95"/>
      <c r="AW17" s="95"/>
      <c r="AX17" s="95"/>
    </row>
    <row r="18" spans="1:50" x14ac:dyDescent="0.2">
      <c r="A18" s="87"/>
      <c r="B18" s="88"/>
      <c r="C18" s="88"/>
      <c r="D18" s="89"/>
      <c r="E18" s="113"/>
      <c r="F18" s="88"/>
      <c r="G18" s="88"/>
      <c r="H18" s="88"/>
      <c r="I18" s="145" t="str">
        <f t="shared" si="2"/>
        <v/>
      </c>
      <c r="J18" s="62" t="str">
        <f t="shared" si="3"/>
        <v/>
      </c>
      <c r="K18" s="62" t="str">
        <f t="shared" si="4"/>
        <v/>
      </c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5"/>
      <c r="AR18" s="95"/>
      <c r="AS18" s="95"/>
      <c r="AT18" s="95"/>
      <c r="AU18" s="95"/>
      <c r="AV18" s="95"/>
      <c r="AW18" s="95"/>
      <c r="AX18" s="95"/>
    </row>
    <row r="19" spans="1:50" x14ac:dyDescent="0.2">
      <c r="A19" s="84"/>
      <c r="B19" s="88"/>
      <c r="C19" s="88"/>
      <c r="D19" s="89"/>
      <c r="E19" s="113"/>
      <c r="F19" s="88"/>
      <c r="G19" s="88"/>
      <c r="H19" s="88"/>
      <c r="I19" s="145" t="str">
        <f t="shared" si="2"/>
        <v/>
      </c>
      <c r="J19" s="62" t="str">
        <f t="shared" si="3"/>
        <v/>
      </c>
      <c r="K19" s="62" t="str">
        <f t="shared" si="4"/>
        <v/>
      </c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5"/>
      <c r="AR19" s="95"/>
      <c r="AS19" s="95"/>
      <c r="AT19" s="95"/>
      <c r="AU19" s="95"/>
      <c r="AV19" s="95"/>
      <c r="AW19" s="95"/>
      <c r="AX19" s="95"/>
    </row>
    <row r="20" spans="1:50" x14ac:dyDescent="0.2">
      <c r="A20" s="87"/>
      <c r="B20" s="88"/>
      <c r="C20" s="88"/>
      <c r="D20" s="89"/>
      <c r="E20" s="113"/>
      <c r="F20" s="88"/>
      <c r="G20" s="88"/>
      <c r="H20" s="88"/>
      <c r="I20" s="145" t="str">
        <f t="shared" si="2"/>
        <v/>
      </c>
      <c r="J20" s="62" t="str">
        <f t="shared" si="3"/>
        <v/>
      </c>
      <c r="K20" s="62" t="str">
        <f t="shared" si="4"/>
        <v/>
      </c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5"/>
      <c r="AR20" s="95"/>
      <c r="AS20" s="95"/>
      <c r="AT20" s="95"/>
      <c r="AU20" s="95"/>
      <c r="AV20" s="95"/>
      <c r="AW20" s="95"/>
      <c r="AX20" s="95"/>
    </row>
    <row r="21" spans="1:50" x14ac:dyDescent="0.2">
      <c r="A21" s="84"/>
      <c r="B21" s="88"/>
      <c r="C21" s="88"/>
      <c r="D21" s="89"/>
      <c r="E21" s="113"/>
      <c r="F21" s="88"/>
      <c r="G21" s="88"/>
      <c r="H21" s="88"/>
      <c r="I21" s="145" t="str">
        <f t="shared" si="2"/>
        <v/>
      </c>
      <c r="J21" s="62" t="str">
        <f t="shared" si="3"/>
        <v/>
      </c>
      <c r="K21" s="62" t="str">
        <f t="shared" si="4"/>
        <v/>
      </c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5"/>
      <c r="AR21" s="95"/>
      <c r="AS21" s="95"/>
      <c r="AT21" s="95"/>
      <c r="AU21" s="95"/>
      <c r="AV21" s="95"/>
      <c r="AW21" s="95"/>
      <c r="AX21" s="95"/>
    </row>
    <row r="22" spans="1:50" x14ac:dyDescent="0.2">
      <c r="A22" s="87"/>
      <c r="B22" s="88"/>
      <c r="C22" s="88"/>
      <c r="D22" s="89"/>
      <c r="E22" s="113"/>
      <c r="F22" s="88"/>
      <c r="G22" s="88"/>
      <c r="H22" s="88"/>
      <c r="I22" s="145" t="str">
        <f t="shared" si="2"/>
        <v/>
      </c>
      <c r="J22" s="62" t="str">
        <f t="shared" si="3"/>
        <v/>
      </c>
      <c r="K22" s="62" t="str">
        <f t="shared" si="4"/>
        <v/>
      </c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5"/>
      <c r="AR22" s="95"/>
      <c r="AS22" s="95"/>
      <c r="AT22" s="95"/>
      <c r="AU22" s="95"/>
      <c r="AV22" s="95"/>
      <c r="AW22" s="95"/>
      <c r="AX22" s="95"/>
    </row>
    <row r="23" spans="1:50" x14ac:dyDescent="0.2">
      <c r="A23" s="84"/>
      <c r="B23" s="88"/>
      <c r="C23" s="88"/>
      <c r="D23" s="89"/>
      <c r="E23" s="113"/>
      <c r="F23" s="88"/>
      <c r="G23" s="88"/>
      <c r="H23" s="88"/>
      <c r="I23" s="145" t="str">
        <f t="shared" si="2"/>
        <v/>
      </c>
      <c r="J23" s="62" t="str">
        <f t="shared" si="3"/>
        <v/>
      </c>
      <c r="K23" s="62" t="str">
        <f t="shared" si="4"/>
        <v/>
      </c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5"/>
      <c r="AR23" s="95"/>
      <c r="AS23" s="95"/>
      <c r="AT23" s="95"/>
      <c r="AU23" s="95"/>
      <c r="AV23" s="95"/>
      <c r="AW23" s="95"/>
      <c r="AX23" s="95"/>
    </row>
    <row r="24" spans="1:50" x14ac:dyDescent="0.2">
      <c r="A24" s="87"/>
      <c r="B24" s="88"/>
      <c r="C24" s="88"/>
      <c r="D24" s="89"/>
      <c r="E24" s="113"/>
      <c r="F24" s="88"/>
      <c r="G24" s="88"/>
      <c r="H24" s="88"/>
      <c r="I24" s="145" t="str">
        <f t="shared" si="2"/>
        <v/>
      </c>
      <c r="J24" s="62" t="str">
        <f t="shared" si="3"/>
        <v/>
      </c>
      <c r="K24" s="62" t="str">
        <f t="shared" si="4"/>
        <v/>
      </c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5"/>
      <c r="AR24" s="95"/>
      <c r="AS24" s="95"/>
      <c r="AT24" s="95"/>
      <c r="AU24" s="95"/>
      <c r="AV24" s="95"/>
      <c r="AW24" s="95"/>
      <c r="AX24" s="95"/>
    </row>
    <row r="25" spans="1:50" x14ac:dyDescent="0.2">
      <c r="A25" s="84"/>
      <c r="B25" s="88"/>
      <c r="C25" s="88"/>
      <c r="D25" s="89"/>
      <c r="E25" s="113"/>
      <c r="F25" s="88"/>
      <c r="G25" s="88"/>
      <c r="H25" s="88"/>
      <c r="I25" s="145" t="str">
        <f t="shared" si="2"/>
        <v/>
      </c>
      <c r="J25" s="62" t="str">
        <f t="shared" si="3"/>
        <v/>
      </c>
      <c r="K25" s="62" t="str">
        <f t="shared" si="4"/>
        <v/>
      </c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5"/>
      <c r="AR25" s="95"/>
      <c r="AS25" s="95"/>
      <c r="AT25" s="95"/>
      <c r="AU25" s="95"/>
      <c r="AV25" s="95"/>
      <c r="AW25" s="95"/>
      <c r="AX25" s="95"/>
    </row>
    <row r="26" spans="1:50" x14ac:dyDescent="0.2">
      <c r="A26" s="87"/>
      <c r="B26" s="88"/>
      <c r="C26" s="88"/>
      <c r="D26" s="89"/>
      <c r="E26" s="113"/>
      <c r="F26" s="88"/>
      <c r="G26" s="88"/>
      <c r="H26" s="88"/>
      <c r="I26" s="145" t="str">
        <f t="shared" si="2"/>
        <v/>
      </c>
      <c r="J26" s="62" t="str">
        <f t="shared" si="3"/>
        <v/>
      </c>
      <c r="K26" s="62" t="str">
        <f t="shared" si="4"/>
        <v/>
      </c>
      <c r="L26" s="84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5"/>
      <c r="AR26" s="95"/>
      <c r="AS26" s="95"/>
      <c r="AT26" s="95"/>
      <c r="AU26" s="95"/>
      <c r="AV26" s="95"/>
      <c r="AW26" s="95"/>
      <c r="AX26" s="95"/>
    </row>
    <row r="27" spans="1:50" x14ac:dyDescent="0.2">
      <c r="A27" s="84"/>
      <c r="B27" s="88"/>
      <c r="C27" s="88"/>
      <c r="D27" s="89"/>
      <c r="E27" s="113"/>
      <c r="F27" s="88"/>
      <c r="G27" s="88"/>
      <c r="H27" s="88"/>
      <c r="I27" s="145" t="str">
        <f t="shared" si="2"/>
        <v/>
      </c>
      <c r="J27" s="62" t="str">
        <f t="shared" si="3"/>
        <v/>
      </c>
      <c r="K27" s="62" t="str">
        <f t="shared" si="4"/>
        <v/>
      </c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5"/>
      <c r="AR27" s="95"/>
      <c r="AS27" s="95"/>
      <c r="AT27" s="95"/>
      <c r="AU27" s="95"/>
      <c r="AV27" s="95"/>
      <c r="AW27" s="95"/>
      <c r="AX27" s="95"/>
    </row>
    <row r="28" spans="1:50" x14ac:dyDescent="0.2">
      <c r="A28" s="87"/>
      <c r="B28" s="88"/>
      <c r="C28" s="88"/>
      <c r="D28" s="89"/>
      <c r="E28" s="113"/>
      <c r="F28" s="88"/>
      <c r="G28" s="88"/>
      <c r="H28" s="88"/>
      <c r="I28" s="145" t="str">
        <f t="shared" si="2"/>
        <v/>
      </c>
      <c r="J28" s="62" t="str">
        <f t="shared" si="3"/>
        <v/>
      </c>
      <c r="K28" s="62" t="str">
        <f t="shared" si="4"/>
        <v/>
      </c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4"/>
      <c r="AR28" s="95"/>
      <c r="AS28" s="95"/>
      <c r="AT28" s="95"/>
      <c r="AU28" s="95"/>
      <c r="AV28" s="95"/>
      <c r="AW28" s="95"/>
      <c r="AX28" s="95"/>
    </row>
    <row r="29" spans="1:50" x14ac:dyDescent="0.2">
      <c r="A29" s="84"/>
      <c r="B29" s="88"/>
      <c r="C29" s="88"/>
      <c r="D29" s="89"/>
      <c r="E29" s="113"/>
      <c r="F29" s="88"/>
      <c r="G29" s="88"/>
      <c r="H29" s="88"/>
      <c r="I29" s="145" t="str">
        <f t="shared" si="2"/>
        <v/>
      </c>
      <c r="J29" s="62" t="str">
        <f t="shared" si="3"/>
        <v/>
      </c>
      <c r="K29" s="62" t="str">
        <f t="shared" si="4"/>
        <v/>
      </c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4"/>
      <c r="AR29" s="95"/>
      <c r="AS29" s="95"/>
      <c r="AT29" s="95"/>
      <c r="AU29" s="95"/>
      <c r="AV29" s="95"/>
      <c r="AW29" s="95"/>
      <c r="AX29" s="95"/>
    </row>
    <row r="30" spans="1:50" x14ac:dyDescent="0.2">
      <c r="A30" s="87"/>
      <c r="B30" s="88"/>
      <c r="C30" s="88"/>
      <c r="D30" s="89"/>
      <c r="E30" s="113"/>
      <c r="F30" s="88"/>
      <c r="G30" s="88"/>
      <c r="H30" s="88"/>
      <c r="I30" s="145" t="str">
        <f t="shared" si="2"/>
        <v/>
      </c>
      <c r="J30" s="62" t="str">
        <f t="shared" si="3"/>
        <v/>
      </c>
      <c r="K30" s="62" t="str">
        <f t="shared" si="4"/>
        <v/>
      </c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5"/>
      <c r="AR30" s="95"/>
      <c r="AS30" s="95"/>
      <c r="AT30" s="95"/>
      <c r="AU30" s="95"/>
      <c r="AV30" s="95"/>
      <c r="AW30" s="95"/>
      <c r="AX30" s="95"/>
    </row>
    <row r="31" spans="1:50" x14ac:dyDescent="0.2">
      <c r="A31" s="84"/>
      <c r="B31" s="88"/>
      <c r="C31" s="88"/>
      <c r="D31" s="89"/>
      <c r="E31" s="113"/>
      <c r="F31" s="88"/>
      <c r="G31" s="88"/>
      <c r="H31" s="88"/>
      <c r="I31" s="145" t="str">
        <f t="shared" si="2"/>
        <v/>
      </c>
      <c r="J31" s="62" t="str">
        <f t="shared" si="3"/>
        <v/>
      </c>
      <c r="K31" s="62" t="str">
        <f t="shared" si="4"/>
        <v/>
      </c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5"/>
      <c r="AR31" s="95"/>
      <c r="AS31" s="95"/>
      <c r="AT31" s="95"/>
      <c r="AU31" s="95"/>
      <c r="AV31" s="95"/>
      <c r="AW31" s="95"/>
      <c r="AX31" s="95"/>
    </row>
    <row r="32" spans="1:50" x14ac:dyDescent="0.2">
      <c r="A32" s="87"/>
      <c r="B32" s="88"/>
      <c r="C32" s="88"/>
      <c r="D32" s="89"/>
      <c r="E32" s="113"/>
      <c r="F32" s="88"/>
      <c r="G32" s="88"/>
      <c r="H32" s="88"/>
      <c r="I32" s="145" t="str">
        <f t="shared" si="2"/>
        <v/>
      </c>
      <c r="J32" s="62" t="str">
        <f t="shared" si="3"/>
        <v/>
      </c>
      <c r="K32" s="62" t="str">
        <f t="shared" si="4"/>
        <v/>
      </c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5"/>
      <c r="AR32" s="95"/>
      <c r="AS32" s="95"/>
      <c r="AT32" s="95"/>
      <c r="AU32" s="95"/>
      <c r="AV32" s="95"/>
      <c r="AW32" s="95"/>
      <c r="AX32" s="95"/>
    </row>
    <row r="33" spans="1:50" x14ac:dyDescent="0.2">
      <c r="A33" s="84"/>
      <c r="B33" s="88"/>
      <c r="C33" s="88"/>
      <c r="D33" s="89"/>
      <c r="E33" s="113"/>
      <c r="F33" s="88"/>
      <c r="G33" s="88"/>
      <c r="H33" s="88"/>
      <c r="I33" s="145" t="str">
        <f t="shared" si="2"/>
        <v/>
      </c>
      <c r="J33" s="62" t="str">
        <f t="shared" si="3"/>
        <v/>
      </c>
      <c r="K33" s="62" t="str">
        <f t="shared" si="4"/>
        <v/>
      </c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5"/>
      <c r="AR33" s="95"/>
      <c r="AS33" s="95"/>
      <c r="AT33" s="95"/>
      <c r="AU33" s="95"/>
      <c r="AV33" s="95"/>
      <c r="AW33" s="95"/>
      <c r="AX33" s="95"/>
    </row>
    <row r="34" spans="1:50" x14ac:dyDescent="0.2">
      <c r="A34" s="87"/>
      <c r="B34" s="88"/>
      <c r="C34" s="88"/>
      <c r="D34" s="89"/>
      <c r="E34" s="113"/>
      <c r="F34" s="88"/>
      <c r="G34" s="88"/>
      <c r="H34" s="88"/>
      <c r="I34" s="145" t="str">
        <f t="shared" si="2"/>
        <v/>
      </c>
      <c r="J34" s="62" t="str">
        <f t="shared" si="3"/>
        <v/>
      </c>
      <c r="K34" s="62" t="str">
        <f t="shared" si="4"/>
        <v/>
      </c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5"/>
      <c r="AR34" s="95"/>
      <c r="AS34" s="95"/>
      <c r="AT34" s="95"/>
      <c r="AU34" s="95"/>
      <c r="AV34" s="95"/>
      <c r="AW34" s="95"/>
      <c r="AX34" s="95"/>
    </row>
    <row r="35" spans="1:50" x14ac:dyDescent="0.2">
      <c r="A35" s="84"/>
      <c r="B35" s="88"/>
      <c r="C35" s="88"/>
      <c r="D35" s="89"/>
      <c r="E35" s="113"/>
      <c r="F35" s="88"/>
      <c r="G35" s="88"/>
      <c r="H35" s="88"/>
      <c r="I35" s="145" t="str">
        <f t="shared" si="2"/>
        <v/>
      </c>
      <c r="J35" s="62" t="str">
        <f t="shared" si="3"/>
        <v/>
      </c>
      <c r="K35" s="62" t="str">
        <f t="shared" si="4"/>
        <v/>
      </c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5"/>
      <c r="AR35" s="95"/>
      <c r="AS35" s="95"/>
      <c r="AT35" s="95"/>
      <c r="AU35" s="95"/>
      <c r="AV35" s="95"/>
      <c r="AW35" s="95"/>
      <c r="AX35" s="95"/>
    </row>
    <row r="36" spans="1:50" x14ac:dyDescent="0.2">
      <c r="A36" s="87"/>
      <c r="B36" s="88"/>
      <c r="C36" s="88"/>
      <c r="D36" s="89"/>
      <c r="E36" s="113"/>
      <c r="F36" s="88"/>
      <c r="G36" s="88"/>
      <c r="H36" s="88"/>
      <c r="I36" s="145" t="str">
        <f t="shared" si="2"/>
        <v/>
      </c>
      <c r="J36" s="62" t="str">
        <f t="shared" si="3"/>
        <v/>
      </c>
      <c r="K36" s="62" t="str">
        <f t="shared" si="4"/>
        <v/>
      </c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5"/>
      <c r="AR36" s="95"/>
      <c r="AS36" s="95"/>
      <c r="AT36" s="95"/>
      <c r="AU36" s="95"/>
      <c r="AV36" s="95"/>
      <c r="AW36" s="95"/>
      <c r="AX36" s="95"/>
    </row>
    <row r="37" spans="1:50" x14ac:dyDescent="0.2">
      <c r="A37" s="84"/>
      <c r="B37" s="88"/>
      <c r="C37" s="88"/>
      <c r="D37" s="89"/>
      <c r="E37" s="113"/>
      <c r="F37" s="88"/>
      <c r="G37" s="88"/>
      <c r="H37" s="88"/>
      <c r="I37" s="145" t="str">
        <f t="shared" si="2"/>
        <v/>
      </c>
      <c r="J37" s="62" t="str">
        <f t="shared" si="3"/>
        <v/>
      </c>
      <c r="K37" s="62" t="str">
        <f t="shared" si="4"/>
        <v/>
      </c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5"/>
      <c r="AR37" s="95"/>
      <c r="AS37" s="95"/>
      <c r="AT37" s="95"/>
      <c r="AU37" s="95"/>
      <c r="AV37" s="95"/>
      <c r="AW37" s="95"/>
      <c r="AX37" s="95"/>
    </row>
    <row r="38" spans="1:50" x14ac:dyDescent="0.2">
      <c r="A38" s="87"/>
      <c r="B38" s="88"/>
      <c r="C38" s="88"/>
      <c r="D38" s="89"/>
      <c r="E38" s="113"/>
      <c r="F38" s="88"/>
      <c r="G38" s="88"/>
      <c r="H38" s="88"/>
      <c r="I38" s="145" t="str">
        <f t="shared" si="2"/>
        <v/>
      </c>
      <c r="J38" s="62" t="str">
        <f t="shared" si="3"/>
        <v/>
      </c>
      <c r="K38" s="62" t="str">
        <f t="shared" si="4"/>
        <v/>
      </c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5"/>
      <c r="AR38" s="95"/>
      <c r="AS38" s="95"/>
      <c r="AT38" s="95"/>
      <c r="AU38" s="95"/>
      <c r="AV38" s="95"/>
      <c r="AW38" s="95"/>
      <c r="AX38" s="95"/>
    </row>
    <row r="39" spans="1:50" x14ac:dyDescent="0.2">
      <c r="A39" s="84"/>
      <c r="B39" s="88"/>
      <c r="C39" s="88"/>
      <c r="D39" s="89"/>
      <c r="E39" s="113"/>
      <c r="F39" s="88"/>
      <c r="G39" s="88"/>
      <c r="H39" s="88"/>
      <c r="I39" s="145" t="str">
        <f t="shared" si="2"/>
        <v/>
      </c>
      <c r="J39" s="62" t="str">
        <f t="shared" si="3"/>
        <v/>
      </c>
      <c r="K39" s="62" t="str">
        <f t="shared" si="4"/>
        <v/>
      </c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5"/>
      <c r="AR39" s="95"/>
      <c r="AS39" s="95"/>
      <c r="AT39" s="95"/>
      <c r="AU39" s="95"/>
      <c r="AV39" s="95"/>
      <c r="AW39" s="95"/>
      <c r="AX39" s="95"/>
    </row>
    <row r="40" spans="1:50" x14ac:dyDescent="0.2">
      <c r="A40" s="87"/>
      <c r="B40" s="88"/>
      <c r="C40" s="88"/>
      <c r="D40" s="89"/>
      <c r="E40" s="113"/>
      <c r="F40" s="88"/>
      <c r="G40" s="88"/>
      <c r="H40" s="88"/>
      <c r="I40" s="145" t="str">
        <f t="shared" si="2"/>
        <v/>
      </c>
      <c r="J40" s="62" t="str">
        <f t="shared" si="3"/>
        <v/>
      </c>
      <c r="K40" s="62" t="str">
        <f t="shared" si="4"/>
        <v/>
      </c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4"/>
      <c r="AR40" s="95"/>
      <c r="AS40" s="95"/>
      <c r="AT40" s="95"/>
      <c r="AU40" s="95"/>
      <c r="AV40" s="95"/>
      <c r="AW40" s="95"/>
      <c r="AX40" s="95"/>
    </row>
    <row r="41" spans="1:50" x14ac:dyDescent="0.2">
      <c r="A41" s="84"/>
      <c r="B41" s="88"/>
      <c r="C41" s="88"/>
      <c r="D41" s="89"/>
      <c r="E41" s="113"/>
      <c r="F41" s="88"/>
      <c r="G41" s="88"/>
      <c r="H41" s="88"/>
      <c r="I41" s="145" t="str">
        <f t="shared" si="2"/>
        <v/>
      </c>
      <c r="J41" s="62" t="str">
        <f t="shared" si="3"/>
        <v/>
      </c>
      <c r="K41" s="62" t="str">
        <f t="shared" si="4"/>
        <v/>
      </c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5"/>
      <c r="AR41" s="95"/>
      <c r="AS41" s="95"/>
      <c r="AT41" s="95"/>
      <c r="AU41" s="95"/>
      <c r="AV41" s="95"/>
      <c r="AW41" s="95"/>
      <c r="AX41" s="95"/>
    </row>
    <row r="42" spans="1:50" x14ac:dyDescent="0.2">
      <c r="A42" s="87"/>
      <c r="B42" s="88"/>
      <c r="C42" s="88"/>
      <c r="D42" s="89"/>
      <c r="E42" s="113"/>
      <c r="F42" s="88"/>
      <c r="G42" s="88"/>
      <c r="H42" s="88"/>
      <c r="I42" s="145" t="str">
        <f t="shared" si="2"/>
        <v/>
      </c>
      <c r="J42" s="62" t="str">
        <f t="shared" si="3"/>
        <v/>
      </c>
      <c r="K42" s="62" t="str">
        <f t="shared" si="4"/>
        <v/>
      </c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5"/>
      <c r="AR42" s="95"/>
      <c r="AS42" s="95"/>
      <c r="AT42" s="95"/>
      <c r="AU42" s="95"/>
      <c r="AV42" s="95"/>
      <c r="AW42" s="95"/>
      <c r="AX42" s="95"/>
    </row>
    <row r="43" spans="1:50" x14ac:dyDescent="0.2">
      <c r="A43" s="84"/>
      <c r="B43" s="88"/>
      <c r="C43" s="88"/>
      <c r="D43" s="89"/>
      <c r="E43" s="113"/>
      <c r="F43" s="88"/>
      <c r="G43" s="88"/>
      <c r="H43" s="88"/>
      <c r="I43" s="145" t="str">
        <f t="shared" si="2"/>
        <v/>
      </c>
      <c r="J43" s="62" t="str">
        <f t="shared" si="3"/>
        <v/>
      </c>
      <c r="K43" s="62" t="str">
        <f t="shared" si="4"/>
        <v/>
      </c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5"/>
      <c r="AR43" s="95"/>
      <c r="AS43" s="95"/>
      <c r="AT43" s="95"/>
      <c r="AU43" s="95"/>
      <c r="AV43" s="95"/>
      <c r="AW43" s="95"/>
      <c r="AX43" s="95"/>
    </row>
    <row r="44" spans="1:50" x14ac:dyDescent="0.2">
      <c r="A44" s="87"/>
      <c r="B44" s="88"/>
      <c r="C44" s="88"/>
      <c r="D44" s="89"/>
      <c r="E44" s="113"/>
      <c r="F44" s="88"/>
      <c r="G44" s="88"/>
      <c r="H44" s="88"/>
      <c r="I44" s="145" t="str">
        <f t="shared" si="2"/>
        <v/>
      </c>
      <c r="J44" s="62" t="str">
        <f t="shared" si="3"/>
        <v/>
      </c>
      <c r="K44" s="62" t="str">
        <f t="shared" si="4"/>
        <v/>
      </c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5"/>
      <c r="AR44" s="95"/>
      <c r="AS44" s="95"/>
      <c r="AT44" s="95"/>
      <c r="AU44" s="95"/>
      <c r="AV44" s="95"/>
      <c r="AW44" s="95"/>
      <c r="AX44" s="95"/>
    </row>
    <row r="45" spans="1:50" x14ac:dyDescent="0.2">
      <c r="A45" s="87"/>
      <c r="B45" s="88"/>
      <c r="C45" s="88"/>
      <c r="D45" s="89"/>
      <c r="E45" s="113"/>
      <c r="F45" s="88"/>
      <c r="G45" s="88"/>
      <c r="H45" s="88"/>
      <c r="I45" s="145" t="str">
        <f t="shared" si="2"/>
        <v/>
      </c>
      <c r="J45" s="62" t="str">
        <f t="shared" si="3"/>
        <v/>
      </c>
      <c r="K45" s="62" t="str">
        <f t="shared" si="4"/>
        <v/>
      </c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5"/>
      <c r="AR45" s="95"/>
      <c r="AS45" s="95"/>
      <c r="AT45" s="95"/>
      <c r="AU45" s="95"/>
      <c r="AV45" s="95"/>
      <c r="AW45" s="95"/>
      <c r="AX45" s="95"/>
    </row>
    <row r="46" spans="1:50" x14ac:dyDescent="0.2">
      <c r="A46" s="87"/>
      <c r="B46" s="88"/>
      <c r="C46" s="88"/>
      <c r="D46" s="89"/>
      <c r="E46" s="113"/>
      <c r="F46" s="88"/>
      <c r="G46" s="88"/>
      <c r="H46" s="88"/>
      <c r="I46" s="145" t="str">
        <f t="shared" si="2"/>
        <v/>
      </c>
      <c r="J46" s="62" t="str">
        <f t="shared" si="3"/>
        <v/>
      </c>
      <c r="K46" s="62" t="str">
        <f t="shared" si="4"/>
        <v/>
      </c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5"/>
      <c r="AR46" s="95"/>
      <c r="AS46" s="95"/>
      <c r="AT46" s="95"/>
      <c r="AU46" s="95"/>
      <c r="AV46" s="95"/>
      <c r="AW46" s="95"/>
      <c r="AX46" s="95"/>
    </row>
    <row r="47" spans="1:50" x14ac:dyDescent="0.2">
      <c r="A47" s="87"/>
      <c r="B47" s="88"/>
      <c r="C47" s="88"/>
      <c r="D47" s="89"/>
      <c r="E47" s="113"/>
      <c r="F47" s="88"/>
      <c r="G47" s="88"/>
      <c r="H47" s="88"/>
      <c r="I47" s="145" t="str">
        <f t="shared" si="2"/>
        <v/>
      </c>
      <c r="J47" s="62" t="str">
        <f t="shared" si="3"/>
        <v/>
      </c>
      <c r="K47" s="62" t="str">
        <f t="shared" si="4"/>
        <v/>
      </c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5"/>
      <c r="AR47" s="95"/>
      <c r="AS47" s="95"/>
      <c r="AT47" s="95"/>
      <c r="AU47" s="95"/>
      <c r="AV47" s="95"/>
      <c r="AW47" s="95"/>
      <c r="AX47" s="95"/>
    </row>
    <row r="48" spans="1:50" x14ac:dyDescent="0.2">
      <c r="A48" s="87"/>
      <c r="B48" s="88"/>
      <c r="C48" s="88"/>
      <c r="D48" s="89"/>
      <c r="E48" s="113"/>
      <c r="F48" s="88"/>
      <c r="G48" s="88"/>
      <c r="H48" s="88"/>
      <c r="I48" s="145" t="str">
        <f t="shared" si="2"/>
        <v/>
      </c>
      <c r="J48" s="62" t="str">
        <f t="shared" ref="J48:J63" si="5">IF(COUNTA(L48:AP48)=0,"",COUNTA(L48:AP48))</f>
        <v/>
      </c>
      <c r="K48" s="62" t="str">
        <f t="shared" ref="K48:K63" si="6">IF(SUM(L48:AP48)=0,"",SUM(L48:AP48))</f>
        <v/>
      </c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5"/>
      <c r="AR48" s="95"/>
      <c r="AS48" s="95"/>
      <c r="AT48" s="95"/>
      <c r="AU48" s="95"/>
      <c r="AV48" s="95"/>
      <c r="AW48" s="95"/>
      <c r="AX48" s="95"/>
    </row>
    <row r="49" spans="1:50" x14ac:dyDescent="0.2">
      <c r="A49" s="87"/>
      <c r="B49" s="88"/>
      <c r="C49" s="88"/>
      <c r="D49" s="89"/>
      <c r="E49" s="113"/>
      <c r="F49" s="88"/>
      <c r="G49" s="88"/>
      <c r="H49" s="88"/>
      <c r="I49" s="145" t="str">
        <f t="shared" si="2"/>
        <v/>
      </c>
      <c r="J49" s="62" t="str">
        <f t="shared" si="5"/>
        <v/>
      </c>
      <c r="K49" s="62" t="str">
        <f t="shared" si="6"/>
        <v/>
      </c>
      <c r="L49" s="92"/>
      <c r="M49" s="92"/>
      <c r="N49" s="93"/>
      <c r="O49" s="93"/>
      <c r="P49" s="92"/>
      <c r="Q49" s="93"/>
      <c r="R49" s="93"/>
      <c r="S49" s="93"/>
      <c r="T49" s="92"/>
      <c r="U49" s="93"/>
      <c r="V49" s="93"/>
      <c r="W49" s="92"/>
      <c r="X49" s="93"/>
      <c r="Y49" s="93"/>
      <c r="Z49" s="93"/>
      <c r="AA49" s="92"/>
      <c r="AB49" s="93"/>
      <c r="AC49" s="93"/>
      <c r="AD49" s="92"/>
      <c r="AE49" s="93"/>
      <c r="AF49" s="93"/>
      <c r="AG49" s="93"/>
      <c r="AH49" s="92"/>
      <c r="AI49" s="93"/>
      <c r="AJ49" s="93"/>
      <c r="AK49" s="92"/>
      <c r="AL49" s="93"/>
      <c r="AM49" s="93"/>
      <c r="AN49" s="93"/>
      <c r="AO49" s="92"/>
      <c r="AP49" s="93"/>
      <c r="AQ49" s="95"/>
      <c r="AR49" s="95"/>
      <c r="AS49" s="95"/>
      <c r="AT49" s="95"/>
      <c r="AU49" s="95"/>
      <c r="AV49" s="95"/>
      <c r="AW49" s="95"/>
      <c r="AX49" s="95"/>
    </row>
    <row r="50" spans="1:50" x14ac:dyDescent="0.2">
      <c r="A50" s="87"/>
      <c r="B50" s="88"/>
      <c r="C50" s="88"/>
      <c r="D50" s="89"/>
      <c r="E50" s="113"/>
      <c r="F50" s="88"/>
      <c r="G50" s="88"/>
      <c r="H50" s="88"/>
      <c r="I50" s="145" t="str">
        <f t="shared" si="2"/>
        <v/>
      </c>
      <c r="J50" s="62" t="str">
        <f t="shared" si="5"/>
        <v/>
      </c>
      <c r="K50" s="62" t="str">
        <f t="shared" si="6"/>
        <v/>
      </c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5"/>
      <c r="AR50" s="95"/>
      <c r="AS50" s="95"/>
      <c r="AT50" s="95"/>
      <c r="AU50" s="95"/>
      <c r="AV50" s="95"/>
      <c r="AW50" s="95"/>
      <c r="AX50" s="95"/>
    </row>
    <row r="51" spans="1:50" x14ac:dyDescent="0.2">
      <c r="A51" s="87"/>
      <c r="B51" s="88"/>
      <c r="C51" s="88"/>
      <c r="D51" s="89"/>
      <c r="E51" s="113"/>
      <c r="F51" s="88"/>
      <c r="G51" s="88"/>
      <c r="H51" s="88"/>
      <c r="I51" s="145" t="str">
        <f t="shared" si="2"/>
        <v/>
      </c>
      <c r="J51" s="62" t="str">
        <f t="shared" si="5"/>
        <v/>
      </c>
      <c r="K51" s="62" t="str">
        <f t="shared" si="6"/>
        <v/>
      </c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5"/>
      <c r="AR51" s="95"/>
      <c r="AS51" s="95"/>
      <c r="AT51" s="95"/>
      <c r="AU51" s="95"/>
      <c r="AV51" s="95"/>
      <c r="AW51" s="95"/>
      <c r="AX51" s="95"/>
    </row>
    <row r="52" spans="1:50" x14ac:dyDescent="0.2">
      <c r="A52" s="87"/>
      <c r="B52" s="88"/>
      <c r="C52" s="88"/>
      <c r="D52" s="89"/>
      <c r="E52" s="113"/>
      <c r="F52" s="88"/>
      <c r="G52" s="88"/>
      <c r="H52" s="88"/>
      <c r="I52" s="145" t="str">
        <f t="shared" si="2"/>
        <v/>
      </c>
      <c r="J52" s="62" t="str">
        <f t="shared" si="5"/>
        <v/>
      </c>
      <c r="K52" s="62" t="str">
        <f t="shared" si="6"/>
        <v/>
      </c>
      <c r="L52" s="92"/>
      <c r="M52" s="92"/>
      <c r="N52" s="93"/>
      <c r="O52" s="93"/>
      <c r="P52" s="92"/>
      <c r="Q52" s="93"/>
      <c r="R52" s="93"/>
      <c r="S52" s="93"/>
      <c r="T52" s="92"/>
      <c r="U52" s="93"/>
      <c r="V52" s="93"/>
      <c r="W52" s="92"/>
      <c r="X52" s="93"/>
      <c r="Y52" s="93"/>
      <c r="Z52" s="93"/>
      <c r="AA52" s="92"/>
      <c r="AB52" s="93"/>
      <c r="AC52" s="93"/>
      <c r="AD52" s="92"/>
      <c r="AE52" s="93"/>
      <c r="AF52" s="93"/>
      <c r="AG52" s="93"/>
      <c r="AH52" s="92"/>
      <c r="AI52" s="93"/>
      <c r="AJ52" s="93"/>
      <c r="AK52" s="92"/>
      <c r="AL52" s="93"/>
      <c r="AM52" s="93"/>
      <c r="AN52" s="93"/>
      <c r="AO52" s="92"/>
      <c r="AP52" s="93"/>
      <c r="AQ52" s="95"/>
      <c r="AR52" s="95"/>
      <c r="AS52" s="95"/>
      <c r="AT52" s="95"/>
      <c r="AU52" s="95"/>
      <c r="AV52" s="95"/>
      <c r="AW52" s="95"/>
      <c r="AX52" s="95"/>
    </row>
    <row r="53" spans="1:50" x14ac:dyDescent="0.2">
      <c r="A53" s="87"/>
      <c r="B53" s="88"/>
      <c r="C53" s="88"/>
      <c r="D53" s="89"/>
      <c r="E53" s="113"/>
      <c r="F53" s="88"/>
      <c r="G53" s="88"/>
      <c r="H53" s="88"/>
      <c r="I53" s="145" t="str">
        <f t="shared" si="2"/>
        <v/>
      </c>
      <c r="J53" s="62" t="str">
        <f t="shared" si="5"/>
        <v/>
      </c>
      <c r="K53" s="62" t="str">
        <f t="shared" si="6"/>
        <v/>
      </c>
      <c r="L53" s="92"/>
      <c r="M53" s="92"/>
      <c r="N53" s="93"/>
      <c r="O53" s="93"/>
      <c r="P53" s="92"/>
      <c r="Q53" s="93"/>
      <c r="R53" s="93"/>
      <c r="S53" s="93"/>
      <c r="T53" s="92"/>
      <c r="U53" s="93"/>
      <c r="V53" s="93"/>
      <c r="W53" s="92"/>
      <c r="X53" s="93"/>
      <c r="Y53" s="93"/>
      <c r="Z53" s="93"/>
      <c r="AA53" s="92"/>
      <c r="AB53" s="93"/>
      <c r="AC53" s="93"/>
      <c r="AD53" s="92"/>
      <c r="AE53" s="93"/>
      <c r="AF53" s="93"/>
      <c r="AG53" s="93"/>
      <c r="AH53" s="92"/>
      <c r="AI53" s="93"/>
      <c r="AJ53" s="93"/>
      <c r="AK53" s="92"/>
      <c r="AL53" s="93"/>
      <c r="AM53" s="93"/>
      <c r="AN53" s="93"/>
      <c r="AO53" s="92"/>
      <c r="AP53" s="93"/>
      <c r="AQ53" s="95"/>
      <c r="AR53" s="95"/>
      <c r="AS53" s="95"/>
      <c r="AT53" s="95"/>
      <c r="AU53" s="95"/>
      <c r="AV53" s="95"/>
      <c r="AW53" s="95"/>
      <c r="AX53" s="95"/>
    </row>
    <row r="54" spans="1:50" x14ac:dyDescent="0.2">
      <c r="A54" s="87"/>
      <c r="B54" s="88"/>
      <c r="C54" s="88"/>
      <c r="D54" s="89"/>
      <c r="E54" s="113"/>
      <c r="F54" s="88"/>
      <c r="G54" s="88"/>
      <c r="H54" s="88"/>
      <c r="I54" s="145" t="str">
        <f t="shared" si="2"/>
        <v/>
      </c>
      <c r="J54" s="62" t="str">
        <f t="shared" si="5"/>
        <v/>
      </c>
      <c r="K54" s="62" t="str">
        <f t="shared" si="6"/>
        <v/>
      </c>
      <c r="L54" s="92"/>
      <c r="M54" s="92"/>
      <c r="N54" s="93"/>
      <c r="O54" s="93"/>
      <c r="P54" s="92"/>
      <c r="Q54" s="93"/>
      <c r="R54" s="93"/>
      <c r="S54" s="93"/>
      <c r="T54" s="92"/>
      <c r="U54" s="93"/>
      <c r="V54" s="93"/>
      <c r="W54" s="92"/>
      <c r="X54" s="93"/>
      <c r="Y54" s="93"/>
      <c r="Z54" s="93"/>
      <c r="AA54" s="92"/>
      <c r="AB54" s="93"/>
      <c r="AC54" s="93"/>
      <c r="AD54" s="92"/>
      <c r="AE54" s="93"/>
      <c r="AF54" s="93"/>
      <c r="AG54" s="93"/>
      <c r="AH54" s="92"/>
      <c r="AI54" s="93"/>
      <c r="AJ54" s="93"/>
      <c r="AK54" s="92"/>
      <c r="AL54" s="93"/>
      <c r="AM54" s="93"/>
      <c r="AN54" s="93"/>
      <c r="AO54" s="92"/>
      <c r="AP54" s="93"/>
      <c r="AQ54" s="95"/>
      <c r="AR54" s="95"/>
      <c r="AS54" s="95"/>
      <c r="AT54" s="95"/>
      <c r="AU54" s="95"/>
      <c r="AV54" s="95"/>
      <c r="AW54" s="95"/>
      <c r="AX54" s="95"/>
    </row>
    <row r="55" spans="1:50" x14ac:dyDescent="0.2">
      <c r="A55" s="87"/>
      <c r="B55" s="88"/>
      <c r="C55" s="88"/>
      <c r="D55" s="89"/>
      <c r="E55" s="113"/>
      <c r="F55" s="88"/>
      <c r="G55" s="88"/>
      <c r="H55" s="88"/>
      <c r="I55" s="145" t="str">
        <f t="shared" si="2"/>
        <v/>
      </c>
      <c r="J55" s="62" t="str">
        <f t="shared" si="5"/>
        <v/>
      </c>
      <c r="K55" s="62" t="str">
        <f t="shared" si="6"/>
        <v/>
      </c>
      <c r="L55" s="92"/>
      <c r="M55" s="92"/>
      <c r="N55" s="93"/>
      <c r="O55" s="93"/>
      <c r="P55" s="92"/>
      <c r="Q55" s="93"/>
      <c r="R55" s="93"/>
      <c r="S55" s="93"/>
      <c r="T55" s="92"/>
      <c r="U55" s="93"/>
      <c r="V55" s="93"/>
      <c r="W55" s="92"/>
      <c r="X55" s="93"/>
      <c r="Y55" s="93"/>
      <c r="Z55" s="93"/>
      <c r="AA55" s="92"/>
      <c r="AB55" s="93"/>
      <c r="AC55" s="93"/>
      <c r="AD55" s="92"/>
      <c r="AE55" s="93"/>
      <c r="AF55" s="93"/>
      <c r="AG55" s="93"/>
      <c r="AH55" s="92"/>
      <c r="AI55" s="93"/>
      <c r="AJ55" s="93"/>
      <c r="AK55" s="92"/>
      <c r="AL55" s="93"/>
      <c r="AM55" s="93"/>
      <c r="AN55" s="93"/>
      <c r="AO55" s="92"/>
      <c r="AP55" s="93"/>
      <c r="AQ55" s="95"/>
      <c r="AR55" s="95"/>
      <c r="AS55" s="95"/>
      <c r="AT55" s="95"/>
      <c r="AU55" s="95"/>
      <c r="AV55" s="95"/>
      <c r="AW55" s="95"/>
      <c r="AX55" s="95"/>
    </row>
    <row r="56" spans="1:50" x14ac:dyDescent="0.2">
      <c r="A56" s="87"/>
      <c r="B56" s="88"/>
      <c r="C56" s="88"/>
      <c r="D56" s="89"/>
      <c r="E56" s="113"/>
      <c r="F56" s="88"/>
      <c r="G56" s="88"/>
      <c r="H56" s="88"/>
      <c r="I56" s="145" t="str">
        <f t="shared" si="2"/>
        <v/>
      </c>
      <c r="J56" s="62" t="str">
        <f t="shared" si="5"/>
        <v/>
      </c>
      <c r="K56" s="62" t="str">
        <f t="shared" si="6"/>
        <v/>
      </c>
      <c r="L56" s="92"/>
      <c r="M56" s="92"/>
      <c r="N56" s="93"/>
      <c r="O56" s="93"/>
      <c r="P56" s="92"/>
      <c r="Q56" s="93"/>
      <c r="R56" s="93"/>
      <c r="S56" s="93"/>
      <c r="T56" s="92"/>
      <c r="U56" s="93"/>
      <c r="V56" s="93"/>
      <c r="W56" s="92"/>
      <c r="X56" s="93"/>
      <c r="Y56" s="93"/>
      <c r="Z56" s="93"/>
      <c r="AA56" s="92"/>
      <c r="AB56" s="93"/>
      <c r="AC56" s="93"/>
      <c r="AD56" s="92"/>
      <c r="AE56" s="93"/>
      <c r="AF56" s="93"/>
      <c r="AG56" s="93"/>
      <c r="AH56" s="92"/>
      <c r="AI56" s="93"/>
      <c r="AJ56" s="93"/>
      <c r="AK56" s="92"/>
      <c r="AL56" s="93"/>
      <c r="AM56" s="93"/>
      <c r="AN56" s="93"/>
      <c r="AO56" s="92"/>
      <c r="AP56" s="93"/>
      <c r="AQ56" s="95"/>
      <c r="AR56" s="95"/>
      <c r="AS56" s="95"/>
      <c r="AT56" s="95"/>
      <c r="AU56" s="95"/>
      <c r="AV56" s="95"/>
      <c r="AW56" s="95"/>
      <c r="AX56" s="95"/>
    </row>
    <row r="57" spans="1:50" x14ac:dyDescent="0.2">
      <c r="A57" s="87"/>
      <c r="B57" s="88"/>
      <c r="C57" s="88"/>
      <c r="D57" s="89"/>
      <c r="E57" s="113"/>
      <c r="F57" s="88"/>
      <c r="G57" s="88"/>
      <c r="H57" s="88"/>
      <c r="I57" s="145" t="str">
        <f t="shared" si="2"/>
        <v/>
      </c>
      <c r="J57" s="62" t="str">
        <f t="shared" si="5"/>
        <v/>
      </c>
      <c r="K57" s="62" t="str">
        <f t="shared" si="6"/>
        <v/>
      </c>
      <c r="L57" s="92"/>
      <c r="M57" s="92"/>
      <c r="N57" s="93"/>
      <c r="O57" s="93"/>
      <c r="P57" s="92"/>
      <c r="Q57" s="93"/>
      <c r="R57" s="93"/>
      <c r="S57" s="93"/>
      <c r="T57" s="92"/>
      <c r="U57" s="93"/>
      <c r="V57" s="93"/>
      <c r="W57" s="92"/>
      <c r="X57" s="93"/>
      <c r="Y57" s="93"/>
      <c r="Z57" s="93"/>
      <c r="AA57" s="92"/>
      <c r="AB57" s="93"/>
      <c r="AC57" s="93"/>
      <c r="AD57" s="92"/>
      <c r="AE57" s="93"/>
      <c r="AF57" s="93"/>
      <c r="AG57" s="93"/>
      <c r="AH57" s="92"/>
      <c r="AI57" s="93"/>
      <c r="AJ57" s="93"/>
      <c r="AK57" s="92"/>
      <c r="AL57" s="93"/>
      <c r="AM57" s="93"/>
      <c r="AN57" s="93"/>
      <c r="AO57" s="92"/>
      <c r="AP57" s="93"/>
      <c r="AQ57" s="95"/>
      <c r="AR57" s="95"/>
      <c r="AS57" s="95"/>
      <c r="AT57" s="95"/>
      <c r="AU57" s="95"/>
      <c r="AV57" s="95"/>
      <c r="AW57" s="95"/>
      <c r="AX57" s="95"/>
    </row>
    <row r="58" spans="1:50" x14ac:dyDescent="0.2">
      <c r="A58" s="87"/>
      <c r="B58" s="88"/>
      <c r="C58" s="88"/>
      <c r="D58" s="89"/>
      <c r="E58" s="113"/>
      <c r="F58" s="88"/>
      <c r="G58" s="88"/>
      <c r="H58" s="88"/>
      <c r="I58" s="145" t="str">
        <f t="shared" si="2"/>
        <v/>
      </c>
      <c r="J58" s="62" t="str">
        <f t="shared" si="5"/>
        <v/>
      </c>
      <c r="K58" s="62" t="str">
        <f t="shared" si="6"/>
        <v/>
      </c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5"/>
      <c r="AR58" s="95"/>
      <c r="AS58" s="95"/>
      <c r="AT58" s="95"/>
      <c r="AU58" s="95"/>
      <c r="AV58" s="95"/>
      <c r="AW58" s="95"/>
      <c r="AX58" s="95"/>
    </row>
    <row r="59" spans="1:50" x14ac:dyDescent="0.2">
      <c r="A59" s="87"/>
      <c r="B59" s="88"/>
      <c r="C59" s="88"/>
      <c r="D59" s="89"/>
      <c r="E59" s="113"/>
      <c r="F59" s="88"/>
      <c r="G59" s="88"/>
      <c r="H59" s="88"/>
      <c r="I59" s="145" t="str">
        <f t="shared" si="2"/>
        <v/>
      </c>
      <c r="J59" s="62" t="str">
        <f t="shared" si="5"/>
        <v/>
      </c>
      <c r="K59" s="62" t="str">
        <f t="shared" si="6"/>
        <v/>
      </c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5"/>
      <c r="AR59" s="95"/>
      <c r="AS59" s="95"/>
      <c r="AT59" s="95"/>
      <c r="AU59" s="95"/>
      <c r="AV59" s="95"/>
      <c r="AW59" s="95"/>
      <c r="AX59" s="95"/>
    </row>
    <row r="60" spans="1:50" x14ac:dyDescent="0.2">
      <c r="A60" s="87"/>
      <c r="B60" s="88"/>
      <c r="C60" s="88"/>
      <c r="D60" s="89"/>
      <c r="E60" s="113"/>
      <c r="F60" s="88"/>
      <c r="G60" s="88"/>
      <c r="H60" s="88"/>
      <c r="I60" s="145" t="str">
        <f t="shared" si="2"/>
        <v/>
      </c>
      <c r="J60" s="62" t="str">
        <f t="shared" si="5"/>
        <v/>
      </c>
      <c r="K60" s="62" t="str">
        <f t="shared" si="6"/>
        <v/>
      </c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5"/>
      <c r="AR60" s="95"/>
      <c r="AS60" s="95"/>
      <c r="AT60" s="95"/>
      <c r="AU60" s="95"/>
      <c r="AV60" s="95"/>
      <c r="AW60" s="95"/>
      <c r="AX60" s="95"/>
    </row>
    <row r="61" spans="1:50" x14ac:dyDescent="0.2">
      <c r="A61" s="87"/>
      <c r="B61" s="88"/>
      <c r="C61" s="88"/>
      <c r="D61" s="89"/>
      <c r="E61" s="113"/>
      <c r="F61" s="88"/>
      <c r="G61" s="88"/>
      <c r="H61" s="88"/>
      <c r="I61" s="145" t="str">
        <f t="shared" si="2"/>
        <v/>
      </c>
      <c r="J61" s="62" t="str">
        <f t="shared" si="5"/>
        <v/>
      </c>
      <c r="K61" s="62" t="str">
        <f t="shared" si="6"/>
        <v/>
      </c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5"/>
      <c r="AR61" s="95"/>
      <c r="AS61" s="95"/>
      <c r="AT61" s="95"/>
      <c r="AU61" s="95"/>
      <c r="AV61" s="95"/>
      <c r="AW61" s="95"/>
      <c r="AX61" s="95"/>
    </row>
    <row r="62" spans="1:50" x14ac:dyDescent="0.2">
      <c r="A62" s="87"/>
      <c r="B62" s="88"/>
      <c r="C62" s="88"/>
      <c r="D62" s="89"/>
      <c r="E62" s="113"/>
      <c r="F62" s="88"/>
      <c r="G62" s="88"/>
      <c r="H62" s="88"/>
      <c r="I62" s="145" t="str">
        <f t="shared" si="2"/>
        <v/>
      </c>
      <c r="J62" s="62" t="str">
        <f t="shared" si="5"/>
        <v/>
      </c>
      <c r="K62" s="62" t="str">
        <f t="shared" si="6"/>
        <v/>
      </c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5"/>
      <c r="AR62" s="95"/>
      <c r="AS62" s="95"/>
      <c r="AT62" s="95"/>
      <c r="AU62" s="95"/>
      <c r="AV62" s="95"/>
      <c r="AW62" s="95"/>
      <c r="AX62" s="95"/>
    </row>
    <row r="63" spans="1:50" ht="15" customHeight="1" x14ac:dyDescent="0.2">
      <c r="A63" s="87"/>
      <c r="B63" s="88"/>
      <c r="C63" s="88"/>
      <c r="D63" s="89"/>
      <c r="E63" s="113"/>
      <c r="F63" s="88"/>
      <c r="G63" s="88"/>
      <c r="H63" s="88"/>
      <c r="I63" s="145" t="str">
        <f t="shared" si="2"/>
        <v/>
      </c>
      <c r="J63" s="62" t="str">
        <f t="shared" si="5"/>
        <v/>
      </c>
      <c r="K63" s="62" t="str">
        <f t="shared" si="6"/>
        <v/>
      </c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5"/>
      <c r="AR63" s="95"/>
      <c r="AS63" s="95"/>
      <c r="AT63" s="95"/>
      <c r="AU63" s="95"/>
      <c r="AV63" s="95"/>
      <c r="AW63" s="95"/>
      <c r="AX63" s="95"/>
    </row>
    <row r="64" spans="1:50" ht="3" customHeight="1" x14ac:dyDescent="0.2">
      <c r="A64" s="64"/>
      <c r="B64" s="65"/>
      <c r="C64" s="65"/>
      <c r="D64" s="66"/>
      <c r="E64" s="67"/>
      <c r="F64" s="68"/>
      <c r="G64" s="68"/>
      <c r="H64" s="68"/>
      <c r="I64" s="144"/>
      <c r="J64" s="69"/>
      <c r="K64" s="69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1"/>
      <c r="AR64" s="71"/>
      <c r="AS64" s="71"/>
      <c r="AT64" s="71"/>
      <c r="AU64" s="71"/>
      <c r="AV64" s="71"/>
      <c r="AW64" s="71"/>
      <c r="AX64" s="71"/>
    </row>
    <row r="65" spans="1:50" s="76" customFormat="1" ht="19.899999999999999" customHeight="1" x14ac:dyDescent="0.2">
      <c r="A65" s="300" t="s">
        <v>15</v>
      </c>
      <c r="B65" s="301"/>
      <c r="C65" s="301"/>
      <c r="D65" s="302"/>
      <c r="E65" s="72"/>
      <c r="F65" s="73"/>
      <c r="G65" s="73"/>
      <c r="H65" s="73"/>
      <c r="I65" s="144">
        <f t="shared" ref="I65" si="7">SUM(I15:I63)</f>
        <v>0</v>
      </c>
      <c r="J65" s="74"/>
      <c r="K65" s="74"/>
      <c r="L65" s="75">
        <f t="shared" ref="L65:AP65" si="8">SUM(L15:L63)</f>
        <v>0</v>
      </c>
      <c r="M65" s="75">
        <f t="shared" si="8"/>
        <v>0</v>
      </c>
      <c r="N65" s="75">
        <f t="shared" si="8"/>
        <v>0</v>
      </c>
      <c r="O65" s="75">
        <f t="shared" si="8"/>
        <v>0</v>
      </c>
      <c r="P65" s="75">
        <f t="shared" si="8"/>
        <v>0</v>
      </c>
      <c r="Q65" s="75">
        <f t="shared" si="8"/>
        <v>0</v>
      </c>
      <c r="R65" s="75">
        <f t="shared" si="8"/>
        <v>0</v>
      </c>
      <c r="S65" s="75">
        <f t="shared" si="8"/>
        <v>0</v>
      </c>
      <c r="T65" s="75">
        <f t="shared" si="8"/>
        <v>0</v>
      </c>
      <c r="U65" s="75">
        <f t="shared" si="8"/>
        <v>0</v>
      </c>
      <c r="V65" s="75">
        <f t="shared" si="8"/>
        <v>0</v>
      </c>
      <c r="W65" s="75">
        <f t="shared" si="8"/>
        <v>0</v>
      </c>
      <c r="X65" s="75">
        <f t="shared" si="8"/>
        <v>0</v>
      </c>
      <c r="Y65" s="75">
        <f t="shared" si="8"/>
        <v>0</v>
      </c>
      <c r="Z65" s="75">
        <f t="shared" si="8"/>
        <v>0</v>
      </c>
      <c r="AA65" s="75">
        <f t="shared" si="8"/>
        <v>0</v>
      </c>
      <c r="AB65" s="75">
        <f t="shared" si="8"/>
        <v>0</v>
      </c>
      <c r="AC65" s="75">
        <f t="shared" si="8"/>
        <v>0</v>
      </c>
      <c r="AD65" s="75">
        <f t="shared" si="8"/>
        <v>0</v>
      </c>
      <c r="AE65" s="75">
        <f t="shared" si="8"/>
        <v>0</v>
      </c>
      <c r="AF65" s="75">
        <f t="shared" si="8"/>
        <v>0</v>
      </c>
      <c r="AG65" s="75">
        <f t="shared" si="8"/>
        <v>0</v>
      </c>
      <c r="AH65" s="75">
        <f t="shared" si="8"/>
        <v>0</v>
      </c>
      <c r="AI65" s="75">
        <f t="shared" si="8"/>
        <v>0</v>
      </c>
      <c r="AJ65" s="75">
        <f t="shared" si="8"/>
        <v>0</v>
      </c>
      <c r="AK65" s="75">
        <f t="shared" si="8"/>
        <v>0</v>
      </c>
      <c r="AL65" s="75">
        <f t="shared" si="8"/>
        <v>0</v>
      </c>
      <c r="AM65" s="75">
        <f t="shared" si="8"/>
        <v>0</v>
      </c>
      <c r="AN65" s="75">
        <f t="shared" si="8"/>
        <v>0</v>
      </c>
      <c r="AO65" s="75">
        <f t="shared" si="8"/>
        <v>0</v>
      </c>
      <c r="AP65" s="75">
        <f t="shared" si="8"/>
        <v>0</v>
      </c>
      <c r="AQ65" s="71">
        <f t="shared" ref="AQ65:AX65" si="9">SUMPRODUCT(($E$15:$E$63="Salesman")*AQ15:AQ63)</f>
        <v>0</v>
      </c>
      <c r="AR65" s="71">
        <f t="shared" si="9"/>
        <v>0</v>
      </c>
      <c r="AS65" s="71">
        <f t="shared" si="9"/>
        <v>0</v>
      </c>
      <c r="AT65" s="71">
        <f t="shared" si="9"/>
        <v>0</v>
      </c>
      <c r="AU65" s="71">
        <f t="shared" si="9"/>
        <v>0</v>
      </c>
      <c r="AV65" s="71">
        <f t="shared" si="9"/>
        <v>0</v>
      </c>
      <c r="AW65" s="71">
        <f t="shared" si="9"/>
        <v>0</v>
      </c>
      <c r="AX65" s="71">
        <f t="shared" si="9"/>
        <v>0</v>
      </c>
    </row>
    <row r="66" spans="1:50" ht="19.899999999999999" customHeight="1" x14ac:dyDescent="0.25">
      <c r="D66" s="116" t="s">
        <v>31</v>
      </c>
      <c r="E66" s="183" t="s">
        <v>33</v>
      </c>
      <c r="F66" s="78" t="s">
        <v>30</v>
      </c>
      <c r="G66" s="78"/>
      <c r="H66" s="78"/>
      <c r="I66" s="79" t="s">
        <v>67</v>
      </c>
      <c r="J66" s="115" t="s">
        <v>29</v>
      </c>
      <c r="K66" s="115" t="s">
        <v>32</v>
      </c>
      <c r="AQ66" s="114"/>
    </row>
    <row r="67" spans="1:50" x14ac:dyDescent="0.2">
      <c r="D67" s="56"/>
      <c r="E67" s="184"/>
      <c r="F67" s="90"/>
      <c r="G67" s="90"/>
      <c r="H67" s="90"/>
      <c r="I67" s="164"/>
      <c r="J67" s="81">
        <f>IF(I67&lt;&gt;"",VLOOKUP(E67,รายละเอียด!$B$15:$O$63,12,0),0)</f>
        <v>0</v>
      </c>
      <c r="K67" s="81">
        <f t="shared" ref="K67:K79" si="10">J67*I67</f>
        <v>0</v>
      </c>
    </row>
    <row r="68" spans="1:50" x14ac:dyDescent="0.2">
      <c r="D68" s="49"/>
      <c r="E68" s="184"/>
      <c r="F68" s="90"/>
      <c r="G68" s="90"/>
      <c r="H68" s="90"/>
      <c r="I68" s="164"/>
      <c r="J68" s="81">
        <f>IF(I68&lt;&gt;"",VLOOKUP(E68,รายละเอียด!$B$15:$O$63,12,0),0)</f>
        <v>0</v>
      </c>
      <c r="K68" s="81">
        <f t="shared" si="10"/>
        <v>0</v>
      </c>
    </row>
    <row r="69" spans="1:50" x14ac:dyDescent="0.2">
      <c r="E69" s="184"/>
      <c r="F69" s="90"/>
      <c r="G69" s="90"/>
      <c r="H69" s="90"/>
      <c r="I69" s="164"/>
      <c r="J69" s="81">
        <f>IF(I69&lt;&gt;"",VLOOKUP(E69,รายละเอียด!$B$15:$O$63,12,0),0)</f>
        <v>0</v>
      </c>
      <c r="K69" s="81">
        <f t="shared" si="10"/>
        <v>0</v>
      </c>
    </row>
    <row r="70" spans="1:50" x14ac:dyDescent="0.2">
      <c r="E70" s="184"/>
      <c r="F70" s="91"/>
      <c r="G70" s="91"/>
      <c r="H70" s="91"/>
      <c r="I70" s="165"/>
      <c r="J70" s="81">
        <f>IF(I70&lt;&gt;"",VLOOKUP(E70,รายละเอียด!$B$15:$O$63,12,0),0)</f>
        <v>0</v>
      </c>
      <c r="K70" s="81">
        <f t="shared" si="10"/>
        <v>0</v>
      </c>
    </row>
    <row r="71" spans="1:50" x14ac:dyDescent="0.2">
      <c r="E71" s="184"/>
      <c r="F71" s="91"/>
      <c r="G71" s="91"/>
      <c r="H71" s="91"/>
      <c r="I71" s="165"/>
      <c r="J71" s="81">
        <f>IF(I71&lt;&gt;"",VLOOKUP(E71,รายละเอียด!$B$15:$O$63,12,0),0)</f>
        <v>0</v>
      </c>
      <c r="K71" s="81">
        <f t="shared" si="10"/>
        <v>0</v>
      </c>
    </row>
    <row r="72" spans="1:50" x14ac:dyDescent="0.2">
      <c r="E72" s="184"/>
      <c r="F72" s="91"/>
      <c r="G72" s="91"/>
      <c r="H72" s="91"/>
      <c r="I72" s="165"/>
      <c r="J72" s="81">
        <f>IF(I72&lt;&gt;"",VLOOKUP(E72,รายละเอียด!$B$15:$O$63,12,0),0)</f>
        <v>0</v>
      </c>
      <c r="K72" s="81">
        <f t="shared" si="10"/>
        <v>0</v>
      </c>
    </row>
    <row r="73" spans="1:50" x14ac:dyDescent="0.2">
      <c r="E73" s="184"/>
      <c r="F73" s="91"/>
      <c r="G73" s="91"/>
      <c r="H73" s="91"/>
      <c r="I73" s="165"/>
      <c r="J73" s="81">
        <f>IF(I73&lt;&gt;"",VLOOKUP(E73,รายละเอียด!$B$15:$O$63,12,0),0)</f>
        <v>0</v>
      </c>
      <c r="K73" s="81">
        <f t="shared" si="10"/>
        <v>0</v>
      </c>
    </row>
    <row r="74" spans="1:50" x14ac:dyDescent="0.2">
      <c r="E74" s="184"/>
      <c r="F74" s="91"/>
      <c r="G74" s="91"/>
      <c r="H74" s="91"/>
      <c r="I74" s="164"/>
      <c r="J74" s="81">
        <f>IF(I74&lt;&gt;"",VLOOKUP(E74,รายละเอียด!$B$15:$O$63,12,0),0)</f>
        <v>0</v>
      </c>
      <c r="K74" s="81">
        <f t="shared" si="10"/>
        <v>0</v>
      </c>
    </row>
    <row r="75" spans="1:50" x14ac:dyDescent="0.2">
      <c r="E75" s="184"/>
      <c r="F75" s="91"/>
      <c r="G75" s="91"/>
      <c r="H75" s="91"/>
      <c r="I75" s="164"/>
      <c r="J75" s="81">
        <f>IF(I75&lt;&gt;"",VLOOKUP(E75,รายละเอียด!$B$15:$O$63,12,0),0)</f>
        <v>0</v>
      </c>
      <c r="K75" s="81">
        <f t="shared" si="10"/>
        <v>0</v>
      </c>
    </row>
    <row r="76" spans="1:50" x14ac:dyDescent="0.2">
      <c r="E76" s="184"/>
      <c r="F76" s="91"/>
      <c r="G76" s="91"/>
      <c r="H76" s="91"/>
      <c r="I76" s="164"/>
      <c r="J76" s="81">
        <f>IF(I76&lt;&gt;"",VLOOKUP(E76,รายละเอียด!$B$15:$O$63,12,0),0)</f>
        <v>0</v>
      </c>
      <c r="K76" s="81">
        <f t="shared" si="10"/>
        <v>0</v>
      </c>
    </row>
    <row r="77" spans="1:50" x14ac:dyDescent="0.2">
      <c r="E77" s="184"/>
      <c r="F77" s="91"/>
      <c r="G77" s="91"/>
      <c r="H77" s="91"/>
      <c r="I77" s="164"/>
      <c r="J77" s="81">
        <f>IF(I77&lt;&gt;"",VLOOKUP(E77,รายละเอียด!$B$15:$O$63,12,0),0)</f>
        <v>0</v>
      </c>
      <c r="K77" s="81">
        <f t="shared" si="10"/>
        <v>0</v>
      </c>
    </row>
    <row r="78" spans="1:50" x14ac:dyDescent="0.2">
      <c r="E78" s="184"/>
      <c r="F78" s="91"/>
      <c r="G78" s="91"/>
      <c r="H78" s="91"/>
      <c r="I78" s="164"/>
      <c r="J78" s="81">
        <f>IF(I78&lt;&gt;"",VLOOKUP(E78,รายละเอียด!$B$15:$O$63,12,0),0)</f>
        <v>0</v>
      </c>
      <c r="K78" s="81">
        <f t="shared" si="10"/>
        <v>0</v>
      </c>
    </row>
    <row r="79" spans="1:50" x14ac:dyDescent="0.2">
      <c r="E79" s="184"/>
      <c r="F79" s="91"/>
      <c r="G79" s="91"/>
      <c r="H79" s="91"/>
      <c r="I79" s="164"/>
      <c r="J79" s="81">
        <f>IF(I79&lt;&gt;"",VLOOKUP(E79,รายละเอียด!$B$15:$O$63,12,0),0)</f>
        <v>0</v>
      </c>
      <c r="K79" s="81">
        <f t="shared" si="10"/>
        <v>0</v>
      </c>
    </row>
    <row r="80" spans="1:50" x14ac:dyDescent="0.2">
      <c r="E80" s="184"/>
      <c r="F80" s="91"/>
      <c r="G80" s="91"/>
      <c r="H80" s="91"/>
      <c r="I80" s="164"/>
      <c r="J80" s="81">
        <f>IF(I80&lt;&gt;"",VLOOKUP(E80,รายละเอียด!$B$15:$O$63,12,0),0)</f>
        <v>0</v>
      </c>
      <c r="K80" s="81">
        <f t="shared" ref="K80:K133" si="11">J80*I80</f>
        <v>0</v>
      </c>
    </row>
    <row r="81" spans="5:11" x14ac:dyDescent="0.2">
      <c r="E81" s="184"/>
      <c r="F81" s="91"/>
      <c r="G81" s="91"/>
      <c r="H81" s="91"/>
      <c r="I81" s="164"/>
      <c r="J81" s="81">
        <f>IF(I81&lt;&gt;"",VLOOKUP(E81,รายละเอียด!$B$15:$O$63,12,0),0)</f>
        <v>0</v>
      </c>
      <c r="K81" s="81">
        <f t="shared" si="11"/>
        <v>0</v>
      </c>
    </row>
    <row r="82" spans="5:11" x14ac:dyDescent="0.2">
      <c r="E82" s="184"/>
      <c r="F82" s="91"/>
      <c r="G82" s="91"/>
      <c r="H82" s="91"/>
      <c r="I82" s="164"/>
      <c r="J82" s="81">
        <f>IF(I82&lt;&gt;"",VLOOKUP(E82,รายละเอียด!$B$15:$O$63,12,0),0)</f>
        <v>0</v>
      </c>
      <c r="K82" s="81">
        <f t="shared" si="11"/>
        <v>0</v>
      </c>
    </row>
    <row r="83" spans="5:11" x14ac:dyDescent="0.2">
      <c r="E83" s="184"/>
      <c r="F83" s="91"/>
      <c r="G83" s="91"/>
      <c r="H83" s="91"/>
      <c r="I83" s="164"/>
      <c r="J83" s="81">
        <f>IF(I83&lt;&gt;"",VLOOKUP(E83,รายละเอียด!$B$15:$O$63,12,0),0)</f>
        <v>0</v>
      </c>
      <c r="K83" s="81">
        <f t="shared" si="11"/>
        <v>0</v>
      </c>
    </row>
    <row r="84" spans="5:11" x14ac:dyDescent="0.2">
      <c r="E84" s="184"/>
      <c r="F84" s="91"/>
      <c r="G84" s="91"/>
      <c r="H84" s="91"/>
      <c r="I84" s="164"/>
      <c r="J84" s="81">
        <f>IF(I84&lt;&gt;"",VLOOKUP(E84,รายละเอียด!$B$15:$O$63,12,0),0)</f>
        <v>0</v>
      </c>
      <c r="K84" s="81">
        <f t="shared" si="11"/>
        <v>0</v>
      </c>
    </row>
    <row r="85" spans="5:11" x14ac:dyDescent="0.2">
      <c r="E85" s="184"/>
      <c r="F85" s="91"/>
      <c r="G85" s="91"/>
      <c r="H85" s="91"/>
      <c r="I85" s="164"/>
      <c r="J85" s="81">
        <f>IF(I85&lt;&gt;"",VLOOKUP(E85,รายละเอียด!$B$15:$O$63,12,0),0)</f>
        <v>0</v>
      </c>
      <c r="K85" s="81">
        <f t="shared" si="11"/>
        <v>0</v>
      </c>
    </row>
    <row r="86" spans="5:11" x14ac:dyDescent="0.2">
      <c r="E86" s="184"/>
      <c r="F86" s="91"/>
      <c r="G86" s="91"/>
      <c r="H86" s="91"/>
      <c r="I86" s="164"/>
      <c r="J86" s="81">
        <f>IF(I86&lt;&gt;"",VLOOKUP(E86,รายละเอียด!$B$15:$O$63,12,0),0)</f>
        <v>0</v>
      </c>
      <c r="K86" s="81">
        <f t="shared" si="11"/>
        <v>0</v>
      </c>
    </row>
    <row r="87" spans="5:11" x14ac:dyDescent="0.2">
      <c r="E87" s="184"/>
      <c r="F87" s="91"/>
      <c r="G87" s="91"/>
      <c r="H87" s="91"/>
      <c r="I87" s="164"/>
      <c r="J87" s="81">
        <f>IF(I87&lt;&gt;"",VLOOKUP(E87,รายละเอียด!$B$15:$O$63,12,0),0)</f>
        <v>0</v>
      </c>
      <c r="K87" s="81">
        <f t="shared" si="11"/>
        <v>0</v>
      </c>
    </row>
    <row r="88" spans="5:11" x14ac:dyDescent="0.2">
      <c r="E88" s="184"/>
      <c r="F88" s="91"/>
      <c r="G88" s="91"/>
      <c r="H88" s="91"/>
      <c r="I88" s="164"/>
      <c r="J88" s="81">
        <f>IF(I88&lt;&gt;"",VLOOKUP(E88,รายละเอียด!$B$15:$O$63,12,0),0)</f>
        <v>0</v>
      </c>
      <c r="K88" s="81">
        <f t="shared" si="11"/>
        <v>0</v>
      </c>
    </row>
    <row r="89" spans="5:11" x14ac:dyDescent="0.2">
      <c r="E89" s="184"/>
      <c r="F89" s="91"/>
      <c r="G89" s="91"/>
      <c r="H89" s="91"/>
      <c r="I89" s="164"/>
      <c r="J89" s="81">
        <f>IF(I89&lt;&gt;"",VLOOKUP(E89,รายละเอียด!$B$15:$O$63,12,0),0)</f>
        <v>0</v>
      </c>
      <c r="K89" s="81">
        <f t="shared" si="11"/>
        <v>0</v>
      </c>
    </row>
    <row r="90" spans="5:11" x14ac:dyDescent="0.2">
      <c r="E90" s="184"/>
      <c r="F90" s="91"/>
      <c r="G90" s="91"/>
      <c r="H90" s="91"/>
      <c r="I90" s="164"/>
      <c r="J90" s="81">
        <f>IF(I90&lt;&gt;"",VLOOKUP(E90,รายละเอียด!$B$15:$O$63,12,0),0)</f>
        <v>0</v>
      </c>
      <c r="K90" s="81">
        <f t="shared" si="11"/>
        <v>0</v>
      </c>
    </row>
    <row r="91" spans="5:11" x14ac:dyDescent="0.2">
      <c r="E91" s="184"/>
      <c r="F91" s="91"/>
      <c r="G91" s="91"/>
      <c r="H91" s="91"/>
      <c r="I91" s="164"/>
      <c r="J91" s="81">
        <f>IF(I91&lt;&gt;"",VLOOKUP(E91,รายละเอียด!$B$15:$O$63,12,0),0)</f>
        <v>0</v>
      </c>
      <c r="K91" s="81">
        <f t="shared" si="11"/>
        <v>0</v>
      </c>
    </row>
    <row r="92" spans="5:11" x14ac:dyDescent="0.2">
      <c r="E92" s="184"/>
      <c r="F92" s="91"/>
      <c r="G92" s="91"/>
      <c r="H92" s="91"/>
      <c r="I92" s="164"/>
      <c r="J92" s="81">
        <f>IF(I92&lt;&gt;"",VLOOKUP(E92,รายละเอียด!$B$15:$O$63,12,0),0)</f>
        <v>0</v>
      </c>
      <c r="K92" s="81">
        <f t="shared" si="11"/>
        <v>0</v>
      </c>
    </row>
    <row r="93" spans="5:11" x14ac:dyDescent="0.2">
      <c r="E93" s="184"/>
      <c r="F93" s="91"/>
      <c r="G93" s="91"/>
      <c r="H93" s="91"/>
      <c r="I93" s="164"/>
      <c r="J93" s="81">
        <f>IF(I93&lt;&gt;"",VLOOKUP(E93,รายละเอียด!$B$15:$O$63,12,0),0)</f>
        <v>0</v>
      </c>
      <c r="K93" s="81">
        <f t="shared" si="11"/>
        <v>0</v>
      </c>
    </row>
    <row r="94" spans="5:11" x14ac:dyDescent="0.2">
      <c r="E94" s="184"/>
      <c r="F94" s="91"/>
      <c r="G94" s="91"/>
      <c r="H94" s="91"/>
      <c r="I94" s="164"/>
      <c r="J94" s="81">
        <f>IF(I94&lt;&gt;"",VLOOKUP(E94,รายละเอียด!$B$15:$O$63,12,0),0)</f>
        <v>0</v>
      </c>
      <c r="K94" s="81">
        <f t="shared" si="11"/>
        <v>0</v>
      </c>
    </row>
    <row r="95" spans="5:11" x14ac:dyDescent="0.2">
      <c r="E95" s="184"/>
      <c r="F95" s="91"/>
      <c r="G95" s="91"/>
      <c r="H95" s="91"/>
      <c r="I95" s="164"/>
      <c r="J95" s="81">
        <f>IF(I95&lt;&gt;"",VLOOKUP(E95,รายละเอียด!$B$15:$O$63,12,0),0)</f>
        <v>0</v>
      </c>
      <c r="K95" s="81">
        <f t="shared" si="11"/>
        <v>0</v>
      </c>
    </row>
    <row r="96" spans="5:11" x14ac:dyDescent="0.2">
      <c r="E96" s="184"/>
      <c r="F96" s="91"/>
      <c r="G96" s="91"/>
      <c r="H96" s="91"/>
      <c r="I96" s="164"/>
      <c r="J96" s="81">
        <f>IF(I96&lt;&gt;"",VLOOKUP(E96,รายละเอียด!$B$15:$O$63,12,0),0)</f>
        <v>0</v>
      </c>
      <c r="K96" s="81">
        <f t="shared" si="11"/>
        <v>0</v>
      </c>
    </row>
    <row r="97" spans="5:11" x14ac:dyDescent="0.2">
      <c r="E97" s="184"/>
      <c r="F97" s="91"/>
      <c r="G97" s="91"/>
      <c r="H97" s="91"/>
      <c r="I97" s="164"/>
      <c r="J97" s="81">
        <f>IF(I97&lt;&gt;"",VLOOKUP(E97,รายละเอียด!$B$15:$O$63,12,0),0)</f>
        <v>0</v>
      </c>
      <c r="K97" s="81">
        <f t="shared" si="11"/>
        <v>0</v>
      </c>
    </row>
    <row r="98" spans="5:11" x14ac:dyDescent="0.2">
      <c r="E98" s="184"/>
      <c r="F98" s="91"/>
      <c r="G98" s="91"/>
      <c r="H98" s="91"/>
      <c r="I98" s="164"/>
      <c r="J98" s="81">
        <f>IF(I98&lt;&gt;"",VLOOKUP(E98,รายละเอียด!$B$15:$O$63,12,0),0)</f>
        <v>0</v>
      </c>
      <c r="K98" s="81">
        <f t="shared" si="11"/>
        <v>0</v>
      </c>
    </row>
    <row r="99" spans="5:11" x14ac:dyDescent="0.2">
      <c r="E99" s="184"/>
      <c r="F99" s="91"/>
      <c r="G99" s="91"/>
      <c r="H99" s="91"/>
      <c r="I99" s="164"/>
      <c r="J99" s="81">
        <f>IF(I99&lt;&gt;"",VLOOKUP(E99,รายละเอียด!$B$15:$O$63,12,0),0)</f>
        <v>0</v>
      </c>
      <c r="K99" s="81">
        <f t="shared" si="11"/>
        <v>0</v>
      </c>
    </row>
    <row r="100" spans="5:11" x14ac:dyDescent="0.2">
      <c r="E100" s="184"/>
      <c r="F100" s="91"/>
      <c r="G100" s="91"/>
      <c r="H100" s="91"/>
      <c r="I100" s="164"/>
      <c r="J100" s="81">
        <f>IF(I100&lt;&gt;"",VLOOKUP(E100,รายละเอียด!$B$15:$O$63,12,0),0)</f>
        <v>0</v>
      </c>
      <c r="K100" s="81">
        <f t="shared" si="11"/>
        <v>0</v>
      </c>
    </row>
    <row r="101" spans="5:11" x14ac:dyDescent="0.2">
      <c r="E101" s="184"/>
      <c r="F101" s="91"/>
      <c r="G101" s="91"/>
      <c r="H101" s="91"/>
      <c r="I101" s="164"/>
      <c r="J101" s="81">
        <f>IF(I101&lt;&gt;"",VLOOKUP(E101,รายละเอียด!$B$15:$O$63,12,0),0)</f>
        <v>0</v>
      </c>
      <c r="K101" s="81">
        <f t="shared" si="11"/>
        <v>0</v>
      </c>
    </row>
    <row r="102" spans="5:11" x14ac:dyDescent="0.2">
      <c r="E102" s="184"/>
      <c r="F102" s="91"/>
      <c r="G102" s="91"/>
      <c r="H102" s="91"/>
      <c r="I102" s="164"/>
      <c r="J102" s="81">
        <f>IF(I102&lt;&gt;"",VLOOKUP(E102,รายละเอียด!$B$15:$O$63,12,0),0)</f>
        <v>0</v>
      </c>
      <c r="K102" s="81">
        <f t="shared" si="11"/>
        <v>0</v>
      </c>
    </row>
    <row r="103" spans="5:11" x14ac:dyDescent="0.2">
      <c r="E103" s="184"/>
      <c r="F103" s="91"/>
      <c r="G103" s="91"/>
      <c r="H103" s="91"/>
      <c r="I103" s="164"/>
      <c r="J103" s="81">
        <f>IF(I103&lt;&gt;"",VLOOKUP(E103,รายละเอียด!$B$15:$O$63,12,0),0)</f>
        <v>0</v>
      </c>
      <c r="K103" s="81">
        <f t="shared" si="11"/>
        <v>0</v>
      </c>
    </row>
    <row r="104" spans="5:11" x14ac:dyDescent="0.2">
      <c r="E104" s="184"/>
      <c r="F104" s="91"/>
      <c r="G104" s="91"/>
      <c r="H104" s="91"/>
      <c r="I104" s="164"/>
      <c r="J104" s="81">
        <f>IF(I104&lt;&gt;"",VLOOKUP(E104,รายละเอียด!$B$15:$O$63,12,0),0)</f>
        <v>0</v>
      </c>
      <c r="K104" s="81">
        <f t="shared" si="11"/>
        <v>0</v>
      </c>
    </row>
    <row r="105" spans="5:11" x14ac:dyDescent="0.2">
      <c r="E105" s="184"/>
      <c r="F105" s="91"/>
      <c r="G105" s="91"/>
      <c r="H105" s="91"/>
      <c r="I105" s="164"/>
      <c r="J105" s="81">
        <f>IF(I105&lt;&gt;"",VLOOKUP(E105,รายละเอียด!$B$15:$O$63,12,0),0)</f>
        <v>0</v>
      </c>
      <c r="K105" s="81">
        <f t="shared" si="11"/>
        <v>0</v>
      </c>
    </row>
    <row r="106" spans="5:11" x14ac:dyDescent="0.2">
      <c r="E106" s="184"/>
      <c r="F106" s="91"/>
      <c r="G106" s="91"/>
      <c r="H106" s="91"/>
      <c r="I106" s="164"/>
      <c r="J106" s="81">
        <f>IF(I106&lt;&gt;"",VLOOKUP(E106,รายละเอียด!$B$15:$O$63,12,0),0)</f>
        <v>0</v>
      </c>
      <c r="K106" s="81">
        <f t="shared" si="11"/>
        <v>0</v>
      </c>
    </row>
    <row r="107" spans="5:11" x14ac:dyDescent="0.2">
      <c r="E107" s="184"/>
      <c r="F107" s="91"/>
      <c r="G107" s="91"/>
      <c r="H107" s="91"/>
      <c r="I107" s="164"/>
      <c r="J107" s="81">
        <f>IF(I107&lt;&gt;"",VLOOKUP(E107,รายละเอียด!$B$15:$O$63,12,0),0)</f>
        <v>0</v>
      </c>
      <c r="K107" s="81">
        <f t="shared" si="11"/>
        <v>0</v>
      </c>
    </row>
    <row r="108" spans="5:11" x14ac:dyDescent="0.2">
      <c r="E108" s="184"/>
      <c r="F108" s="91"/>
      <c r="G108" s="91"/>
      <c r="H108" s="91"/>
      <c r="I108" s="164"/>
      <c r="J108" s="81">
        <f>IF(I108&lt;&gt;"",VLOOKUP(E108,รายละเอียด!$B$15:$O$63,12,0),0)</f>
        <v>0</v>
      </c>
      <c r="K108" s="81">
        <f t="shared" si="11"/>
        <v>0</v>
      </c>
    </row>
    <row r="109" spans="5:11" x14ac:dyDescent="0.2">
      <c r="E109" s="184"/>
      <c r="F109" s="91"/>
      <c r="G109" s="91"/>
      <c r="H109" s="91"/>
      <c r="I109" s="164"/>
      <c r="J109" s="81">
        <f>IF(I109&lt;&gt;"",VLOOKUP(E109,รายละเอียด!$B$15:$O$63,12,0),0)</f>
        <v>0</v>
      </c>
      <c r="K109" s="81">
        <f t="shared" si="11"/>
        <v>0</v>
      </c>
    </row>
    <row r="110" spans="5:11" x14ac:dyDescent="0.2">
      <c r="E110" s="184"/>
      <c r="F110" s="91"/>
      <c r="G110" s="91"/>
      <c r="H110" s="91"/>
      <c r="I110" s="164"/>
      <c r="J110" s="81">
        <f>IF(I110&lt;&gt;"",VLOOKUP(E110,รายละเอียด!$B$15:$O$63,12,0),0)</f>
        <v>0</v>
      </c>
      <c r="K110" s="81">
        <f t="shared" si="11"/>
        <v>0</v>
      </c>
    </row>
    <row r="111" spans="5:11" x14ac:dyDescent="0.2">
      <c r="E111" s="184"/>
      <c r="F111" s="91"/>
      <c r="G111" s="91"/>
      <c r="H111" s="91"/>
      <c r="I111" s="164"/>
      <c r="J111" s="81">
        <f>IF(I111&lt;&gt;"",VLOOKUP(E111,รายละเอียด!$B$15:$O$63,12,0),0)</f>
        <v>0</v>
      </c>
      <c r="K111" s="81">
        <f t="shared" si="11"/>
        <v>0</v>
      </c>
    </row>
    <row r="112" spans="5:11" x14ac:dyDescent="0.2">
      <c r="E112" s="184"/>
      <c r="F112" s="91"/>
      <c r="G112" s="91"/>
      <c r="H112" s="91"/>
      <c r="I112" s="164"/>
      <c r="J112" s="81">
        <f>IF(I112&lt;&gt;"",VLOOKUP(E112,รายละเอียด!$B$15:$O$63,12,0),0)</f>
        <v>0</v>
      </c>
      <c r="K112" s="81">
        <f t="shared" si="11"/>
        <v>0</v>
      </c>
    </row>
    <row r="113" spans="5:11" x14ac:dyDescent="0.2">
      <c r="E113" s="184"/>
      <c r="F113" s="91"/>
      <c r="G113" s="91"/>
      <c r="H113" s="91"/>
      <c r="I113" s="164"/>
      <c r="J113" s="81">
        <f>IF(I113&lt;&gt;"",VLOOKUP(E113,รายละเอียด!$B$15:$O$63,12,0),0)</f>
        <v>0</v>
      </c>
      <c r="K113" s="81">
        <f t="shared" si="11"/>
        <v>0</v>
      </c>
    </row>
    <row r="114" spans="5:11" x14ac:dyDescent="0.2">
      <c r="E114" s="184"/>
      <c r="F114" s="91"/>
      <c r="G114" s="91"/>
      <c r="H114" s="91"/>
      <c r="I114" s="164"/>
      <c r="J114" s="81">
        <f>IF(I114&lt;&gt;"",VLOOKUP(E114,รายละเอียด!$B$15:$O$63,12,0),0)</f>
        <v>0</v>
      </c>
      <c r="K114" s="81">
        <f t="shared" si="11"/>
        <v>0</v>
      </c>
    </row>
    <row r="115" spans="5:11" x14ac:dyDescent="0.2">
      <c r="E115" s="184"/>
      <c r="F115" s="91"/>
      <c r="G115" s="91"/>
      <c r="H115" s="91"/>
      <c r="I115" s="164"/>
      <c r="J115" s="81">
        <f>IF(I115&lt;&gt;"",VLOOKUP(E115,รายละเอียด!$B$15:$O$63,12,0),0)</f>
        <v>0</v>
      </c>
      <c r="K115" s="81">
        <f t="shared" si="11"/>
        <v>0</v>
      </c>
    </row>
    <row r="116" spans="5:11" x14ac:dyDescent="0.2">
      <c r="E116" s="184"/>
      <c r="F116" s="91"/>
      <c r="G116" s="91"/>
      <c r="H116" s="91"/>
      <c r="I116" s="164"/>
      <c r="J116" s="81">
        <f>IF(I116&lt;&gt;"",VLOOKUP(E116,รายละเอียด!$B$15:$O$63,12,0),0)</f>
        <v>0</v>
      </c>
      <c r="K116" s="81">
        <f t="shared" si="11"/>
        <v>0</v>
      </c>
    </row>
    <row r="117" spans="5:11" x14ac:dyDescent="0.2">
      <c r="E117" s="184"/>
      <c r="F117" s="91"/>
      <c r="G117" s="91"/>
      <c r="H117" s="91"/>
      <c r="I117" s="164"/>
      <c r="J117" s="81">
        <f>IF(I117&lt;&gt;"",VLOOKUP(E117,รายละเอียด!$B$15:$O$63,12,0),0)</f>
        <v>0</v>
      </c>
      <c r="K117" s="81">
        <f t="shared" si="11"/>
        <v>0</v>
      </c>
    </row>
    <row r="118" spans="5:11" x14ac:dyDescent="0.2">
      <c r="E118" s="184"/>
      <c r="F118" s="91"/>
      <c r="G118" s="91"/>
      <c r="H118" s="91"/>
      <c r="I118" s="164"/>
      <c r="J118" s="81">
        <f>IF(I118&lt;&gt;"",VLOOKUP(E118,รายละเอียด!$B$15:$O$63,12,0),0)</f>
        <v>0</v>
      </c>
      <c r="K118" s="81">
        <f t="shared" si="11"/>
        <v>0</v>
      </c>
    </row>
    <row r="119" spans="5:11" x14ac:dyDescent="0.2">
      <c r="E119" s="184"/>
      <c r="F119" s="91"/>
      <c r="G119" s="91"/>
      <c r="H119" s="91"/>
      <c r="I119" s="164"/>
      <c r="J119" s="81">
        <f>IF(I119&lt;&gt;"",VLOOKUP(E119,รายละเอียด!$B$15:$O$63,12,0),0)</f>
        <v>0</v>
      </c>
      <c r="K119" s="81">
        <f t="shared" si="11"/>
        <v>0</v>
      </c>
    </row>
    <row r="120" spans="5:11" x14ac:dyDescent="0.2">
      <c r="E120" s="184"/>
      <c r="F120" s="91"/>
      <c r="G120" s="91"/>
      <c r="H120" s="91"/>
      <c r="I120" s="164"/>
      <c r="J120" s="81">
        <f>IF(I120&lt;&gt;"",VLOOKUP(E120,รายละเอียด!$B$15:$O$63,12,0),0)</f>
        <v>0</v>
      </c>
      <c r="K120" s="81">
        <f t="shared" si="11"/>
        <v>0</v>
      </c>
    </row>
    <row r="121" spans="5:11" x14ac:dyDescent="0.2">
      <c r="E121" s="184"/>
      <c r="F121" s="91"/>
      <c r="G121" s="91"/>
      <c r="H121" s="91"/>
      <c r="I121" s="164"/>
      <c r="J121" s="81">
        <f>IF(I121&lt;&gt;"",VLOOKUP(E121,รายละเอียด!$B$15:$O$63,12,0),0)</f>
        <v>0</v>
      </c>
      <c r="K121" s="81">
        <f t="shared" si="11"/>
        <v>0</v>
      </c>
    </row>
    <row r="122" spans="5:11" x14ac:dyDescent="0.2">
      <c r="E122" s="184"/>
      <c r="F122" s="91"/>
      <c r="G122" s="91"/>
      <c r="H122" s="91"/>
      <c r="I122" s="164"/>
      <c r="J122" s="81">
        <f>IF(I122&lt;&gt;"",VLOOKUP(E122,รายละเอียด!$B$15:$O$63,12,0),0)</f>
        <v>0</v>
      </c>
      <c r="K122" s="81">
        <f t="shared" si="11"/>
        <v>0</v>
      </c>
    </row>
    <row r="123" spans="5:11" x14ac:dyDescent="0.2">
      <c r="E123" s="184"/>
      <c r="F123" s="91"/>
      <c r="G123" s="91"/>
      <c r="H123" s="91"/>
      <c r="I123" s="164"/>
      <c r="J123" s="81">
        <f>IF(I123&lt;&gt;"",VLOOKUP(E123,รายละเอียด!$B$15:$O$63,12,0),0)</f>
        <v>0</v>
      </c>
      <c r="K123" s="81">
        <f t="shared" si="11"/>
        <v>0</v>
      </c>
    </row>
    <row r="124" spans="5:11" x14ac:dyDescent="0.2">
      <c r="E124" s="184"/>
      <c r="F124" s="91"/>
      <c r="G124" s="91"/>
      <c r="H124" s="91"/>
      <c r="I124" s="164"/>
      <c r="J124" s="81">
        <f>IF(I124&lt;&gt;"",VLOOKUP(E124,รายละเอียด!$B$15:$O$63,12,0),0)</f>
        <v>0</v>
      </c>
      <c r="K124" s="81">
        <f t="shared" si="11"/>
        <v>0</v>
      </c>
    </row>
    <row r="125" spans="5:11" x14ac:dyDescent="0.2">
      <c r="E125" s="184"/>
      <c r="F125" s="91"/>
      <c r="G125" s="91"/>
      <c r="H125" s="91"/>
      <c r="I125" s="164"/>
      <c r="J125" s="81">
        <f>IF(I125&lt;&gt;"",VLOOKUP(E125,รายละเอียด!$B$15:$O$63,12,0),0)</f>
        <v>0</v>
      </c>
      <c r="K125" s="81">
        <f t="shared" si="11"/>
        <v>0</v>
      </c>
    </row>
    <row r="126" spans="5:11" x14ac:dyDescent="0.2">
      <c r="E126" s="184"/>
      <c r="F126" s="91"/>
      <c r="G126" s="91"/>
      <c r="H126" s="91"/>
      <c r="I126" s="164"/>
      <c r="J126" s="81">
        <f>IF(I126&lt;&gt;"",VLOOKUP(E126,รายละเอียด!$B$15:$O$63,12,0),0)</f>
        <v>0</v>
      </c>
      <c r="K126" s="81">
        <f t="shared" si="11"/>
        <v>0</v>
      </c>
    </row>
    <row r="127" spans="5:11" x14ac:dyDescent="0.2">
      <c r="E127" s="184"/>
      <c r="F127" s="91"/>
      <c r="G127" s="91"/>
      <c r="H127" s="91"/>
      <c r="I127" s="164"/>
      <c r="J127" s="81">
        <f>IF(I127&lt;&gt;"",VLOOKUP(E127,รายละเอียด!$B$15:$O$63,12,0),0)</f>
        <v>0</v>
      </c>
      <c r="K127" s="81">
        <f t="shared" si="11"/>
        <v>0</v>
      </c>
    </row>
    <row r="128" spans="5:11" x14ac:dyDescent="0.2">
      <c r="E128" s="184"/>
      <c r="F128" s="91"/>
      <c r="G128" s="91"/>
      <c r="H128" s="91"/>
      <c r="I128" s="164"/>
      <c r="J128" s="81">
        <f>IF(I128&lt;&gt;"",VLOOKUP(E128,รายละเอียด!$B$15:$O$63,12,0),0)</f>
        <v>0</v>
      </c>
      <c r="K128" s="81">
        <f t="shared" si="11"/>
        <v>0</v>
      </c>
    </row>
    <row r="129" spans="5:11" x14ac:dyDescent="0.2">
      <c r="E129" s="184"/>
      <c r="F129" s="91"/>
      <c r="G129" s="91"/>
      <c r="H129" s="91"/>
      <c r="I129" s="164"/>
      <c r="J129" s="81">
        <f>IF(I129&lt;&gt;"",VLOOKUP(E129,รายละเอียด!$B$15:$O$63,12,0),0)</f>
        <v>0</v>
      </c>
      <c r="K129" s="81">
        <f t="shared" si="11"/>
        <v>0</v>
      </c>
    </row>
    <row r="130" spans="5:11" x14ac:dyDescent="0.2">
      <c r="E130" s="184"/>
      <c r="F130" s="91"/>
      <c r="G130" s="91"/>
      <c r="H130" s="91"/>
      <c r="I130" s="164"/>
      <c r="J130" s="81">
        <f>IF(I130&lt;&gt;"",VLOOKUP(E130,รายละเอียด!$B$15:$O$63,12,0),0)</f>
        <v>0</v>
      </c>
      <c r="K130" s="81">
        <f t="shared" si="11"/>
        <v>0</v>
      </c>
    </row>
    <row r="131" spans="5:11" x14ac:dyDescent="0.2">
      <c r="E131" s="184"/>
      <c r="F131" s="91"/>
      <c r="G131" s="91"/>
      <c r="H131" s="91"/>
      <c r="I131" s="164"/>
      <c r="J131" s="81">
        <f>IF(I131&lt;&gt;"",VLOOKUP(E131,รายละเอียด!$B$15:$O$63,12,0),0)</f>
        <v>0</v>
      </c>
      <c r="K131" s="81">
        <f t="shared" si="11"/>
        <v>0</v>
      </c>
    </row>
    <row r="132" spans="5:11" x14ac:dyDescent="0.2">
      <c r="E132" s="184"/>
      <c r="F132" s="91"/>
      <c r="G132" s="91"/>
      <c r="H132" s="91"/>
      <c r="I132" s="164"/>
      <c r="J132" s="81">
        <f>IF(I132&lt;&gt;"",VLOOKUP(E132,รายละเอียด!$B$15:$O$63,12,0),0)</f>
        <v>0</v>
      </c>
      <c r="K132" s="81">
        <f t="shared" si="11"/>
        <v>0</v>
      </c>
    </row>
    <row r="133" spans="5:11" x14ac:dyDescent="0.2">
      <c r="E133" s="184"/>
      <c r="F133" s="91"/>
      <c r="G133" s="91"/>
      <c r="H133" s="91"/>
      <c r="I133" s="164"/>
      <c r="J133" s="81">
        <f>IF(I133&lt;&gt;"",VLOOKUP(E133,รายละเอียด!$B$15:$O$63,12,0),0)</f>
        <v>0</v>
      </c>
      <c r="K133" s="81">
        <f t="shared" si="11"/>
        <v>0</v>
      </c>
    </row>
    <row r="134" spans="5:11" x14ac:dyDescent="0.2">
      <c r="E134" s="184"/>
      <c r="F134" s="91"/>
      <c r="G134" s="91"/>
      <c r="H134" s="91"/>
      <c r="I134" s="164"/>
      <c r="J134" s="81">
        <f>IF(I134&lt;&gt;"",VLOOKUP(E134,รายละเอียด!$B$15:$O$63,12,0),0)</f>
        <v>0</v>
      </c>
      <c r="K134" s="81">
        <f t="shared" ref="K134:K157" si="12">J134*I134</f>
        <v>0</v>
      </c>
    </row>
    <row r="135" spans="5:11" x14ac:dyDescent="0.2">
      <c r="E135" s="184"/>
      <c r="F135" s="91"/>
      <c r="G135" s="91"/>
      <c r="H135" s="91"/>
      <c r="I135" s="164"/>
      <c r="J135" s="81">
        <f>IF(I135&lt;&gt;"",VLOOKUP(E135,รายละเอียด!$B$15:$O$63,12,0),0)</f>
        <v>0</v>
      </c>
      <c r="K135" s="81">
        <f t="shared" si="12"/>
        <v>0</v>
      </c>
    </row>
    <row r="136" spans="5:11" x14ac:dyDescent="0.2">
      <c r="E136" s="184"/>
      <c r="F136" s="91"/>
      <c r="G136" s="91"/>
      <c r="H136" s="91"/>
      <c r="I136" s="164"/>
      <c r="J136" s="81">
        <f>IF(I136&lt;&gt;"",VLOOKUP(E136,รายละเอียด!$B$15:$O$63,12,0),0)</f>
        <v>0</v>
      </c>
      <c r="K136" s="81">
        <f t="shared" si="12"/>
        <v>0</v>
      </c>
    </row>
    <row r="137" spans="5:11" x14ac:dyDescent="0.2">
      <c r="E137" s="184"/>
      <c r="F137" s="91"/>
      <c r="G137" s="91"/>
      <c r="H137" s="91"/>
      <c r="I137" s="164"/>
      <c r="J137" s="81">
        <f>IF(I137&lt;&gt;"",VLOOKUP(E137,รายละเอียด!$B$15:$O$63,12,0),0)</f>
        <v>0</v>
      </c>
      <c r="K137" s="81">
        <f t="shared" si="12"/>
        <v>0</v>
      </c>
    </row>
    <row r="138" spans="5:11" x14ac:dyDescent="0.2">
      <c r="E138" s="184"/>
      <c r="F138" s="91"/>
      <c r="G138" s="91"/>
      <c r="H138" s="91"/>
      <c r="I138" s="164"/>
      <c r="J138" s="81">
        <f>IF(I138&lt;&gt;"",VLOOKUP(E138,รายละเอียด!$B$15:$O$63,12,0),0)</f>
        <v>0</v>
      </c>
      <c r="K138" s="81">
        <f t="shared" si="12"/>
        <v>0</v>
      </c>
    </row>
    <row r="139" spans="5:11" x14ac:dyDescent="0.2">
      <c r="E139" s="184"/>
      <c r="F139" s="91"/>
      <c r="G139" s="91"/>
      <c r="H139" s="91"/>
      <c r="I139" s="164"/>
      <c r="J139" s="81">
        <f>IF(I139&lt;&gt;"",VLOOKUP(E139,รายละเอียด!$B$15:$O$63,12,0),0)</f>
        <v>0</v>
      </c>
      <c r="K139" s="81">
        <f t="shared" si="12"/>
        <v>0</v>
      </c>
    </row>
    <row r="140" spans="5:11" x14ac:dyDescent="0.2">
      <c r="E140" s="184"/>
      <c r="F140" s="91"/>
      <c r="G140" s="91"/>
      <c r="H140" s="91"/>
      <c r="I140" s="164"/>
      <c r="J140" s="81">
        <f>IF(I140&lt;&gt;"",VLOOKUP(E140,รายละเอียด!$B$15:$O$63,12,0),0)</f>
        <v>0</v>
      </c>
      <c r="K140" s="81">
        <f t="shared" si="12"/>
        <v>0</v>
      </c>
    </row>
    <row r="141" spans="5:11" x14ac:dyDescent="0.2">
      <c r="E141" s="184"/>
      <c r="F141" s="91"/>
      <c r="G141" s="91"/>
      <c r="H141" s="91"/>
      <c r="I141" s="164"/>
      <c r="J141" s="81">
        <f>IF(I141&lt;&gt;"",VLOOKUP(E141,รายละเอียด!$B$15:$O$63,12,0),0)</f>
        <v>0</v>
      </c>
      <c r="K141" s="81">
        <f t="shared" si="12"/>
        <v>0</v>
      </c>
    </row>
    <row r="142" spans="5:11" x14ac:dyDescent="0.2">
      <c r="E142" s="184"/>
      <c r="F142" s="91"/>
      <c r="G142" s="91"/>
      <c r="H142" s="91"/>
      <c r="I142" s="164"/>
      <c r="J142" s="81">
        <f>IF(I142&lt;&gt;"",VLOOKUP(E142,รายละเอียด!$B$15:$O$63,12,0),0)</f>
        <v>0</v>
      </c>
      <c r="K142" s="81">
        <f t="shared" si="12"/>
        <v>0</v>
      </c>
    </row>
    <row r="143" spans="5:11" x14ac:dyDescent="0.2">
      <c r="E143" s="184"/>
      <c r="F143" s="91"/>
      <c r="G143" s="91"/>
      <c r="H143" s="91"/>
      <c r="I143" s="164"/>
      <c r="J143" s="81">
        <f>IF(I143&lt;&gt;"",VLOOKUP(E143,รายละเอียด!$B$15:$O$63,12,0),0)</f>
        <v>0</v>
      </c>
      <c r="K143" s="81">
        <f t="shared" si="12"/>
        <v>0</v>
      </c>
    </row>
    <row r="144" spans="5:11" x14ac:dyDescent="0.2">
      <c r="E144" s="184"/>
      <c r="F144" s="91"/>
      <c r="G144" s="91"/>
      <c r="H144" s="91"/>
      <c r="I144" s="164"/>
      <c r="J144" s="81">
        <f>IF(I144&lt;&gt;"",VLOOKUP(E144,รายละเอียด!$B$15:$O$63,12,0),0)</f>
        <v>0</v>
      </c>
      <c r="K144" s="81">
        <f t="shared" si="12"/>
        <v>0</v>
      </c>
    </row>
    <row r="145" spans="5:11" x14ac:dyDescent="0.2">
      <c r="E145" s="184"/>
      <c r="F145" s="91"/>
      <c r="G145" s="91"/>
      <c r="H145" s="91"/>
      <c r="I145" s="164"/>
      <c r="J145" s="81">
        <f>IF(I145&lt;&gt;"",VLOOKUP(E145,รายละเอียด!$B$15:$O$63,12,0),0)</f>
        <v>0</v>
      </c>
      <c r="K145" s="81">
        <f t="shared" si="12"/>
        <v>0</v>
      </c>
    </row>
    <row r="146" spans="5:11" x14ac:dyDescent="0.2">
      <c r="E146" s="184"/>
      <c r="F146" s="91"/>
      <c r="G146" s="91"/>
      <c r="H146" s="91"/>
      <c r="I146" s="164"/>
      <c r="J146" s="81">
        <f>IF(I146&lt;&gt;"",VLOOKUP(E146,รายละเอียด!$B$15:$O$63,12,0),0)</f>
        <v>0</v>
      </c>
      <c r="K146" s="81">
        <f t="shared" si="12"/>
        <v>0</v>
      </c>
    </row>
    <row r="147" spans="5:11" x14ac:dyDescent="0.2">
      <c r="E147" s="184"/>
      <c r="F147" s="91"/>
      <c r="G147" s="91"/>
      <c r="H147" s="91"/>
      <c r="I147" s="164"/>
      <c r="J147" s="81">
        <f>IF(I147&lt;&gt;"",VLOOKUP(E147,รายละเอียด!$B$15:$O$63,12,0),0)</f>
        <v>0</v>
      </c>
      <c r="K147" s="81">
        <f t="shared" si="12"/>
        <v>0</v>
      </c>
    </row>
    <row r="148" spans="5:11" x14ac:dyDescent="0.2">
      <c r="E148" s="184"/>
      <c r="F148" s="91"/>
      <c r="G148" s="91"/>
      <c r="H148" s="91"/>
      <c r="I148" s="164"/>
      <c r="J148" s="81">
        <f>IF(I148&lt;&gt;"",VLOOKUP(E148,รายละเอียด!$B$15:$O$63,12,0),0)</f>
        <v>0</v>
      </c>
      <c r="K148" s="81">
        <f t="shared" si="12"/>
        <v>0</v>
      </c>
    </row>
    <row r="149" spans="5:11" x14ac:dyDescent="0.2">
      <c r="E149" s="184"/>
      <c r="F149" s="91"/>
      <c r="G149" s="91"/>
      <c r="H149" s="91"/>
      <c r="I149" s="164"/>
      <c r="J149" s="81">
        <f>IF(I149&lt;&gt;"",VLOOKUP(E149,รายละเอียด!$B$15:$O$63,12,0),0)</f>
        <v>0</v>
      </c>
      <c r="K149" s="81">
        <f t="shared" si="12"/>
        <v>0</v>
      </c>
    </row>
    <row r="150" spans="5:11" x14ac:dyDescent="0.2">
      <c r="E150" s="184"/>
      <c r="F150" s="91"/>
      <c r="G150" s="91"/>
      <c r="H150" s="91"/>
      <c r="I150" s="164"/>
      <c r="J150" s="81">
        <f>IF(I150&lt;&gt;"",VLOOKUP(E150,รายละเอียด!$B$15:$O$63,12,0),0)</f>
        <v>0</v>
      </c>
      <c r="K150" s="81">
        <f t="shared" si="12"/>
        <v>0</v>
      </c>
    </row>
    <row r="151" spans="5:11" x14ac:dyDescent="0.2">
      <c r="E151" s="184"/>
      <c r="F151" s="91"/>
      <c r="G151" s="91"/>
      <c r="H151" s="91"/>
      <c r="I151" s="164"/>
      <c r="J151" s="81">
        <f>IF(I151&lt;&gt;"",VLOOKUP(E151,รายละเอียด!$B$15:$O$63,12,0),0)</f>
        <v>0</v>
      </c>
      <c r="K151" s="81">
        <f t="shared" si="12"/>
        <v>0</v>
      </c>
    </row>
    <row r="152" spans="5:11" x14ac:dyDescent="0.2">
      <c r="E152" s="184"/>
      <c r="F152" s="91"/>
      <c r="G152" s="91"/>
      <c r="H152" s="91"/>
      <c r="I152" s="164"/>
      <c r="J152" s="81">
        <f>IF(I152&lt;&gt;"",VLOOKUP(E152,รายละเอียด!$B$15:$O$63,12,0),0)</f>
        <v>0</v>
      </c>
      <c r="K152" s="81">
        <f t="shared" si="12"/>
        <v>0</v>
      </c>
    </row>
    <row r="153" spans="5:11" x14ac:dyDescent="0.2">
      <c r="E153" s="184"/>
      <c r="F153" s="91"/>
      <c r="G153" s="91"/>
      <c r="H153" s="91"/>
      <c r="I153" s="164"/>
      <c r="J153" s="81">
        <f>IF(I153&lt;&gt;"",VLOOKUP(E153,รายละเอียด!$B$15:$O$63,12,0),0)</f>
        <v>0</v>
      </c>
      <c r="K153" s="81">
        <f t="shared" si="12"/>
        <v>0</v>
      </c>
    </row>
    <row r="154" spans="5:11" x14ac:dyDescent="0.2">
      <c r="E154" s="184"/>
      <c r="F154" s="91"/>
      <c r="G154" s="91"/>
      <c r="H154" s="91"/>
      <c r="I154" s="164"/>
      <c r="J154" s="81">
        <f>IF(I154&lt;&gt;"",VLOOKUP(E154,รายละเอียด!$B$15:$O$63,12,0),0)</f>
        <v>0</v>
      </c>
      <c r="K154" s="81">
        <f t="shared" si="12"/>
        <v>0</v>
      </c>
    </row>
    <row r="155" spans="5:11" x14ac:dyDescent="0.2">
      <c r="E155" s="184"/>
      <c r="F155" s="91"/>
      <c r="G155" s="91"/>
      <c r="H155" s="91"/>
      <c r="I155" s="164"/>
      <c r="J155" s="81">
        <f>IF(I155&lt;&gt;"",VLOOKUP(E155,รายละเอียด!$B$15:$O$63,12,0),0)</f>
        <v>0</v>
      </c>
      <c r="K155" s="81">
        <f t="shared" si="12"/>
        <v>0</v>
      </c>
    </row>
    <row r="156" spans="5:11" x14ac:dyDescent="0.2">
      <c r="E156" s="184"/>
      <c r="F156" s="91"/>
      <c r="G156" s="91"/>
      <c r="H156" s="91"/>
      <c r="I156" s="164"/>
      <c r="J156" s="81">
        <f>IF(I156&lt;&gt;"",VLOOKUP(E156,รายละเอียด!$B$15:$O$63,12,0),0)</f>
        <v>0</v>
      </c>
      <c r="K156" s="81">
        <f t="shared" si="12"/>
        <v>0</v>
      </c>
    </row>
    <row r="157" spans="5:11" x14ac:dyDescent="0.2">
      <c r="E157" s="184"/>
      <c r="F157" s="91"/>
      <c r="G157" s="91"/>
      <c r="H157" s="91"/>
      <c r="I157" s="164"/>
      <c r="J157" s="81">
        <f>IF(I157&lt;&gt;"",VLOOKUP(E157,รายละเอียด!$B$15:$O$63,12,0),0)</f>
        <v>0</v>
      </c>
      <c r="K157" s="81">
        <f t="shared" si="12"/>
        <v>0</v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AQ4:AX4"/>
    <mergeCell ref="J2:K2"/>
    <mergeCell ref="A65:D65"/>
    <mergeCell ref="F4:F5"/>
    <mergeCell ref="I4:I5"/>
    <mergeCell ref="E4:E5"/>
    <mergeCell ref="L4:AP4"/>
    <mergeCell ref="J4:K4"/>
    <mergeCell ref="G4:G5"/>
    <mergeCell ref="H4:H5"/>
    <mergeCell ref="A1:D1"/>
    <mergeCell ref="A4:A5"/>
    <mergeCell ref="B4:B5"/>
    <mergeCell ref="C4:C5"/>
    <mergeCell ref="D4:D5"/>
  </mergeCells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AJ16"/>
  <sheetViews>
    <sheetView workbookViewId="0">
      <pane xSplit="4" ySplit="3" topLeftCell="E4" activePane="bottomRight" state="frozen"/>
      <selection pane="topRight" activeCell="G1" sqref="G1"/>
      <selection pane="bottomLeft" activeCell="A4" sqref="A4"/>
      <selection pane="bottomRight" activeCell="F9" sqref="F9"/>
    </sheetView>
  </sheetViews>
  <sheetFormatPr defaultRowHeight="12.75" x14ac:dyDescent="0.2"/>
  <cols>
    <col min="1" max="1" width="19.42578125" style="163" customWidth="1"/>
    <col min="2" max="2" width="8.140625" style="35" customWidth="1"/>
    <col min="3" max="3" width="14.42578125" style="18" customWidth="1"/>
    <col min="4" max="4" width="9.5703125" style="23" customWidth="1"/>
    <col min="5" max="8" width="9.28515625" style="18" customWidth="1"/>
    <col min="9" max="12" width="9.28515625" style="25" customWidth="1"/>
    <col min="13" max="15" width="9.28515625" style="23" customWidth="1"/>
    <col min="16" max="16" width="9.28515625" style="18" customWidth="1"/>
    <col min="17" max="19" width="9.28515625" style="23" customWidth="1"/>
    <col min="20" max="20" width="9.28515625" style="18" customWidth="1"/>
    <col min="21" max="23" width="9.28515625" style="23" customWidth="1"/>
    <col min="24" max="24" width="9.28515625" style="18" customWidth="1"/>
    <col min="25" max="28" width="9.28515625" style="25" customWidth="1"/>
    <col min="29" max="31" width="9.28515625" style="23" customWidth="1"/>
    <col min="32" max="32" width="9.28515625" style="18" customWidth="1"/>
    <col min="33" max="36" width="9.28515625" style="25" customWidth="1"/>
  </cols>
  <sheetData>
    <row r="1" spans="1:36" s="24" customFormat="1" ht="15.6" customHeight="1" x14ac:dyDescent="0.2">
      <c r="A1" s="325" t="s">
        <v>2</v>
      </c>
      <c r="B1" s="328" t="s">
        <v>18</v>
      </c>
      <c r="C1" s="331" t="s">
        <v>52</v>
      </c>
      <c r="D1" s="335" t="s">
        <v>60</v>
      </c>
      <c r="E1" s="312" t="str">
        <f>วันทำงาน!AQ5</f>
        <v>น้ำดื่ม</v>
      </c>
      <c r="F1" s="313"/>
      <c r="G1" s="313"/>
      <c r="H1" s="314"/>
      <c r="I1" s="334" t="str">
        <f>วันทำงาน!AR5</f>
        <v>ผลิตภัณฑ์ยา</v>
      </c>
      <c r="J1" s="316"/>
      <c r="K1" s="316"/>
      <c r="L1" s="317"/>
      <c r="M1" s="324" t="str">
        <f>วันทำงาน!AS5</f>
        <v>เครื่องสำอางค์</v>
      </c>
      <c r="N1" s="313"/>
      <c r="O1" s="313"/>
      <c r="P1" s="314"/>
      <c r="Q1" s="315" t="str">
        <f>วันทำงาน!AT5</f>
        <v>อาหารเสริม</v>
      </c>
      <c r="R1" s="316"/>
      <c r="S1" s="316"/>
      <c r="T1" s="316"/>
      <c r="U1" s="312" t="str">
        <f>วันทำงาน!AU5</f>
        <v>อาหารบริโภค</v>
      </c>
      <c r="V1" s="313"/>
      <c r="W1" s="313"/>
      <c r="X1" s="314"/>
      <c r="Y1" s="315" t="str">
        <f>วันทำงาน!AV5</f>
        <v>6xxx</v>
      </c>
      <c r="Z1" s="316"/>
      <c r="AA1" s="316"/>
      <c r="AB1" s="317"/>
      <c r="AC1" s="312" t="str">
        <f>วันทำงาน!AW5</f>
        <v>7xxx</v>
      </c>
      <c r="AD1" s="313"/>
      <c r="AE1" s="313"/>
      <c r="AF1" s="314"/>
      <c r="AG1" s="315" t="str">
        <f>วันทำงาน!AX5</f>
        <v>8xxx</v>
      </c>
      <c r="AH1" s="316"/>
      <c r="AI1" s="316"/>
      <c r="AJ1" s="317"/>
    </row>
    <row r="2" spans="1:36" s="27" customFormat="1" ht="15" customHeight="1" x14ac:dyDescent="0.2">
      <c r="A2" s="326"/>
      <c r="B2" s="329"/>
      <c r="C2" s="332"/>
      <c r="D2" s="336"/>
      <c r="E2" s="318" t="s">
        <v>57</v>
      </c>
      <c r="F2" s="319"/>
      <c r="G2" s="319"/>
      <c r="H2" s="320"/>
      <c r="I2" s="321" t="s">
        <v>57</v>
      </c>
      <c r="J2" s="322"/>
      <c r="K2" s="322"/>
      <c r="L2" s="323"/>
      <c r="M2" s="318" t="s">
        <v>57</v>
      </c>
      <c r="N2" s="319"/>
      <c r="O2" s="319"/>
      <c r="P2" s="320"/>
      <c r="Q2" s="321" t="s">
        <v>57</v>
      </c>
      <c r="R2" s="322"/>
      <c r="S2" s="322"/>
      <c r="T2" s="323"/>
      <c r="U2" s="318" t="s">
        <v>57</v>
      </c>
      <c r="V2" s="319"/>
      <c r="W2" s="319"/>
      <c r="X2" s="320"/>
      <c r="Y2" s="321" t="s">
        <v>57</v>
      </c>
      <c r="Z2" s="322"/>
      <c r="AA2" s="322"/>
      <c r="AB2" s="323"/>
      <c r="AC2" s="318" t="s">
        <v>57</v>
      </c>
      <c r="AD2" s="319"/>
      <c r="AE2" s="319"/>
      <c r="AF2" s="320"/>
      <c r="AG2" s="321" t="s">
        <v>57</v>
      </c>
      <c r="AH2" s="322"/>
      <c r="AI2" s="322"/>
      <c r="AJ2" s="323"/>
    </row>
    <row r="3" spans="1:36" s="27" customFormat="1" ht="13.9" customHeight="1" x14ac:dyDescent="0.2">
      <c r="A3" s="327"/>
      <c r="B3" s="330"/>
      <c r="C3" s="333"/>
      <c r="D3" s="337"/>
      <c r="E3" s="152" t="s">
        <v>56</v>
      </c>
      <c r="F3" s="152" t="s">
        <v>55</v>
      </c>
      <c r="G3" s="152" t="s">
        <v>54</v>
      </c>
      <c r="H3" s="152" t="s">
        <v>53</v>
      </c>
      <c r="I3" s="36" t="s">
        <v>56</v>
      </c>
      <c r="J3" s="36" t="s">
        <v>55</v>
      </c>
      <c r="K3" s="36" t="s">
        <v>54</v>
      </c>
      <c r="L3" s="36" t="s">
        <v>53</v>
      </c>
      <c r="M3" s="26" t="s">
        <v>56</v>
      </c>
      <c r="N3" s="26" t="s">
        <v>55</v>
      </c>
      <c r="O3" s="26" t="s">
        <v>54</v>
      </c>
      <c r="P3" s="26" t="s">
        <v>53</v>
      </c>
      <c r="Q3" s="36" t="s">
        <v>56</v>
      </c>
      <c r="R3" s="36" t="s">
        <v>55</v>
      </c>
      <c r="S3" s="36" t="s">
        <v>54</v>
      </c>
      <c r="T3" s="36" t="s">
        <v>53</v>
      </c>
      <c r="U3" s="26" t="s">
        <v>56</v>
      </c>
      <c r="V3" s="26" t="s">
        <v>55</v>
      </c>
      <c r="W3" s="26" t="s">
        <v>54</v>
      </c>
      <c r="X3" s="26" t="s">
        <v>53</v>
      </c>
      <c r="Y3" s="36" t="s">
        <v>56</v>
      </c>
      <c r="Z3" s="36" t="s">
        <v>55</v>
      </c>
      <c r="AA3" s="36" t="s">
        <v>54</v>
      </c>
      <c r="AB3" s="36" t="s">
        <v>53</v>
      </c>
      <c r="AC3" s="26" t="s">
        <v>56</v>
      </c>
      <c r="AD3" s="26" t="s">
        <v>55</v>
      </c>
      <c r="AE3" s="26" t="s">
        <v>54</v>
      </c>
      <c r="AF3" s="26" t="s">
        <v>53</v>
      </c>
      <c r="AG3" s="36" t="s">
        <v>56</v>
      </c>
      <c r="AH3" s="36" t="s">
        <v>55</v>
      </c>
      <c r="AI3" s="36" t="s">
        <v>54</v>
      </c>
      <c r="AJ3" s="36" t="s">
        <v>53</v>
      </c>
    </row>
    <row r="4" spans="1:36" s="7" customFormat="1" ht="16.899999999999999" customHeight="1" x14ac:dyDescent="0.2">
      <c r="A4" s="159" t="s">
        <v>13</v>
      </c>
      <c r="B4" s="137">
        <v>0.7</v>
      </c>
      <c r="C4" s="146">
        <v>380000</v>
      </c>
      <c r="D4" s="147">
        <v>0.5</v>
      </c>
      <c r="E4" s="138">
        <v>0</v>
      </c>
      <c r="F4" s="138">
        <v>0.01</v>
      </c>
      <c r="G4" s="138">
        <v>0.03</v>
      </c>
      <c r="H4" s="147">
        <v>0.03</v>
      </c>
      <c r="I4" s="138">
        <v>0</v>
      </c>
      <c r="J4" s="138">
        <v>0.01</v>
      </c>
      <c r="K4" s="138">
        <v>0.03</v>
      </c>
      <c r="L4" s="148">
        <v>0.1</v>
      </c>
      <c r="M4" s="138">
        <v>0</v>
      </c>
      <c r="N4" s="138">
        <v>0.01</v>
      </c>
      <c r="O4" s="138">
        <v>0.03</v>
      </c>
      <c r="P4" s="149">
        <v>0.1</v>
      </c>
      <c r="Q4" s="138">
        <v>0</v>
      </c>
      <c r="R4" s="138">
        <v>0.01</v>
      </c>
      <c r="S4" s="138">
        <v>0.03</v>
      </c>
      <c r="T4" s="148">
        <v>0.1</v>
      </c>
      <c r="U4" s="138">
        <v>0</v>
      </c>
      <c r="V4" s="138">
        <v>0.01</v>
      </c>
      <c r="W4" s="138">
        <v>0.03</v>
      </c>
      <c r="X4" s="147">
        <v>0.03</v>
      </c>
      <c r="Y4" s="138">
        <v>0</v>
      </c>
      <c r="Z4" s="138">
        <v>0.01</v>
      </c>
      <c r="AA4" s="138">
        <v>0.03</v>
      </c>
      <c r="AB4" s="148">
        <v>0.1</v>
      </c>
      <c r="AC4" s="138">
        <v>0</v>
      </c>
      <c r="AD4" s="138">
        <v>0.01</v>
      </c>
      <c r="AE4" s="138">
        <v>0.03</v>
      </c>
      <c r="AF4" s="147">
        <v>0.1</v>
      </c>
      <c r="AG4" s="138">
        <v>0</v>
      </c>
      <c r="AH4" s="138">
        <v>0.01</v>
      </c>
      <c r="AI4" s="138">
        <v>0.03</v>
      </c>
      <c r="AJ4" s="148">
        <v>0.1</v>
      </c>
    </row>
    <row r="5" spans="1:36" s="7" customFormat="1" ht="16.899999999999999" customHeight="1" x14ac:dyDescent="0.2">
      <c r="A5" s="160" t="s">
        <v>7</v>
      </c>
      <c r="B5" s="191"/>
      <c r="C5" s="182"/>
      <c r="D5" s="147">
        <v>0.5</v>
      </c>
      <c r="E5" s="138">
        <v>0</v>
      </c>
      <c r="F5" s="138">
        <v>0</v>
      </c>
      <c r="G5" s="138">
        <v>0</v>
      </c>
      <c r="H5" s="147">
        <v>2.5000000000000001E-2</v>
      </c>
      <c r="I5" s="158"/>
      <c r="J5" s="158"/>
      <c r="K5" s="158"/>
      <c r="L5" s="148">
        <v>0.02</v>
      </c>
      <c r="M5" s="158"/>
      <c r="N5" s="158"/>
      <c r="O5" s="158"/>
      <c r="P5" s="149">
        <v>0.02</v>
      </c>
      <c r="Q5" s="158"/>
      <c r="R5" s="158"/>
      <c r="S5" s="158"/>
      <c r="T5" s="148">
        <v>0.02</v>
      </c>
      <c r="U5" s="158"/>
      <c r="V5" s="158"/>
      <c r="W5" s="158"/>
      <c r="X5" s="147">
        <v>0.01</v>
      </c>
      <c r="Y5" s="158"/>
      <c r="Z5" s="158"/>
      <c r="AA5" s="158"/>
      <c r="AB5" s="148">
        <v>0.02</v>
      </c>
      <c r="AC5" s="158"/>
      <c r="AD5" s="158"/>
      <c r="AE5" s="158"/>
      <c r="AF5" s="147">
        <v>0.02</v>
      </c>
      <c r="AG5" s="158"/>
      <c r="AH5" s="158"/>
      <c r="AI5" s="158"/>
      <c r="AJ5" s="148">
        <v>0.02</v>
      </c>
    </row>
    <row r="6" spans="1:36" s="151" customFormat="1" ht="16.899999999999999" customHeight="1" x14ac:dyDescent="0.2">
      <c r="A6" s="161" t="s">
        <v>14</v>
      </c>
      <c r="B6" s="139"/>
      <c r="C6" s="227"/>
      <c r="D6" s="150">
        <v>0.5</v>
      </c>
      <c r="E6" s="157"/>
      <c r="F6" s="157"/>
      <c r="G6" s="157"/>
      <c r="H6" s="216">
        <v>2.5000000000000001E-3</v>
      </c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s="151" customFormat="1" ht="16.899999999999999" customHeight="1" x14ac:dyDescent="0.2">
      <c r="A7" s="160" t="s">
        <v>6</v>
      </c>
      <c r="B7" s="37">
        <v>0.5</v>
      </c>
      <c r="C7" s="227"/>
      <c r="D7" s="150">
        <v>0.5</v>
      </c>
      <c r="E7" s="157"/>
      <c r="F7" s="157"/>
      <c r="G7" s="157"/>
      <c r="H7" s="216">
        <v>5.0000000000000001E-3</v>
      </c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9" spans="1:36" s="7" customFormat="1" x14ac:dyDescent="0.2">
      <c r="A9" s="162" t="s">
        <v>70</v>
      </c>
      <c r="B9" s="211"/>
      <c r="C9" s="212"/>
      <c r="D9" s="215">
        <v>10000</v>
      </c>
      <c r="E9" s="212" t="s">
        <v>71</v>
      </c>
      <c r="F9" s="212"/>
      <c r="G9" s="212"/>
      <c r="H9" s="212"/>
      <c r="I9" s="213"/>
      <c r="J9" s="213"/>
      <c r="K9" s="213"/>
      <c r="L9" s="213"/>
      <c r="M9" s="214"/>
      <c r="N9" s="214"/>
      <c r="O9" s="214"/>
      <c r="P9" s="212"/>
      <c r="Q9" s="214"/>
      <c r="R9" s="214"/>
      <c r="S9" s="214"/>
      <c r="T9" s="212"/>
      <c r="U9" s="214"/>
      <c r="V9" s="214"/>
      <c r="W9" s="214"/>
      <c r="X9" s="212"/>
      <c r="Y9" s="213"/>
      <c r="Z9" s="213"/>
      <c r="AA9" s="213"/>
      <c r="AB9" s="213"/>
      <c r="AC9" s="214"/>
      <c r="AD9" s="214"/>
      <c r="AE9" s="214"/>
      <c r="AF9" s="212"/>
      <c r="AG9" s="213"/>
      <c r="AH9" s="213"/>
      <c r="AI9" s="213"/>
      <c r="AJ9" s="213"/>
    </row>
    <row r="10" spans="1:36" x14ac:dyDescent="0.2">
      <c r="A10" s="162" t="s">
        <v>58</v>
      </c>
    </row>
    <row r="11" spans="1:36" x14ac:dyDescent="0.2">
      <c r="A11" s="162" t="s">
        <v>59</v>
      </c>
    </row>
    <row r="12" spans="1:36" x14ac:dyDescent="0.2">
      <c r="A12" s="162" t="s">
        <v>19</v>
      </c>
    </row>
    <row r="13" spans="1:36" x14ac:dyDescent="0.2">
      <c r="A13" s="162" t="s">
        <v>20</v>
      </c>
    </row>
    <row r="14" spans="1:36" x14ac:dyDescent="0.2">
      <c r="A14" s="162" t="s">
        <v>21</v>
      </c>
    </row>
    <row r="15" spans="1:36" x14ac:dyDescent="0.2">
      <c r="A15" s="162" t="s">
        <v>22</v>
      </c>
    </row>
    <row r="16" spans="1:36" x14ac:dyDescent="0.2">
      <c r="A16" s="162" t="s">
        <v>23</v>
      </c>
    </row>
  </sheetData>
  <mergeCells count="20">
    <mergeCell ref="AC1:AF1"/>
    <mergeCell ref="AG1:AJ1"/>
    <mergeCell ref="AG2:AJ2"/>
    <mergeCell ref="AC2:AF2"/>
    <mergeCell ref="Y2:AB2"/>
    <mergeCell ref="A1:A3"/>
    <mergeCell ref="B1:B3"/>
    <mergeCell ref="C1:C3"/>
    <mergeCell ref="I1:L1"/>
    <mergeCell ref="E1:H1"/>
    <mergeCell ref="D1:D3"/>
    <mergeCell ref="E2:H2"/>
    <mergeCell ref="U1:X1"/>
    <mergeCell ref="Y1:AB1"/>
    <mergeCell ref="M2:P2"/>
    <mergeCell ref="Q2:T2"/>
    <mergeCell ref="I2:L2"/>
    <mergeCell ref="M1:P1"/>
    <mergeCell ref="Q1:T1"/>
    <mergeCell ref="U2:X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สรุป</vt:lpstr>
      <vt:lpstr>รายละเอียด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2021-08-27T08:57:00Z</dcterms:modified>
</cp:coreProperties>
</file>