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292E93AF-F383-4161-94A1-55D8662414C2}" xr6:coauthVersionLast="47" xr6:coauthVersionMax="47" xr10:uidLastSave="{00000000-0000-0000-0000-000000000000}"/>
  <bookViews>
    <workbookView xWindow="1920" yWindow="1152" windowWidth="19176" windowHeight="10332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40" l="1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I63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6" i="40"/>
  <c r="I87" i="40"/>
  <c r="I88" i="40"/>
  <c r="I89" i="40"/>
  <c r="I90" i="40"/>
  <c r="I91" i="40"/>
  <c r="I92" i="40"/>
  <c r="I93" i="40"/>
  <c r="I94" i="40"/>
  <c r="I95" i="40"/>
  <c r="I96" i="40"/>
  <c r="I97" i="40"/>
  <c r="I98" i="40"/>
  <c r="I99" i="40"/>
  <c r="I100" i="40"/>
  <c r="I101" i="40"/>
  <c r="I102" i="40"/>
  <c r="I103" i="40"/>
  <c r="I104" i="40"/>
  <c r="I105" i="40"/>
  <c r="I106" i="40"/>
  <c r="I107" i="40"/>
  <c r="I108" i="40"/>
  <c r="I109" i="40"/>
  <c r="I110" i="40"/>
  <c r="I111" i="40"/>
  <c r="I112" i="40"/>
  <c r="I113" i="40"/>
  <c r="I114" i="40"/>
  <c r="I115" i="40"/>
  <c r="I116" i="40"/>
  <c r="I117" i="40"/>
  <c r="I118" i="40"/>
  <c r="I119" i="40"/>
  <c r="I120" i="40"/>
  <c r="I121" i="40"/>
  <c r="I122" i="40"/>
  <c r="I123" i="40"/>
  <c r="I124" i="40"/>
  <c r="I125" i="40"/>
  <c r="I126" i="40"/>
  <c r="I127" i="40"/>
  <c r="I128" i="40"/>
  <c r="I129" i="40"/>
  <c r="I130" i="40"/>
  <c r="I131" i="40"/>
  <c r="I132" i="40"/>
  <c r="I133" i="40"/>
  <c r="I134" i="40"/>
  <c r="I135" i="40"/>
  <c r="I136" i="40"/>
  <c r="I137" i="40"/>
  <c r="I138" i="40"/>
  <c r="I139" i="40"/>
  <c r="I140" i="40"/>
  <c r="I141" i="40"/>
  <c r="I142" i="40"/>
  <c r="I143" i="40"/>
  <c r="I144" i="40"/>
  <c r="I145" i="40"/>
  <c r="I146" i="40"/>
  <c r="I147" i="40"/>
  <c r="I148" i="40"/>
  <c r="I149" i="40"/>
  <c r="I150" i="40"/>
  <c r="I151" i="40"/>
  <c r="I152" i="40"/>
  <c r="I153" i="40"/>
  <c r="I154" i="40"/>
  <c r="I155" i="40"/>
  <c r="I156" i="40"/>
  <c r="I157" i="40"/>
  <c r="I158" i="40"/>
  <c r="I159" i="40"/>
  <c r="I160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H63" i="40"/>
  <c r="H64" i="40"/>
  <c r="H65" i="40"/>
  <c r="H66" i="40"/>
  <c r="H67" i="40"/>
  <c r="H68" i="40"/>
  <c r="H69" i="40"/>
  <c r="H70" i="40"/>
  <c r="H71" i="40"/>
  <c r="H72" i="40"/>
  <c r="H73" i="40"/>
  <c r="H74" i="40"/>
  <c r="H75" i="40"/>
  <c r="H76" i="40"/>
  <c r="H77" i="40"/>
  <c r="H78" i="40"/>
  <c r="H79" i="40"/>
  <c r="H80" i="40"/>
  <c r="H81" i="40"/>
  <c r="H82" i="40"/>
  <c r="H83" i="40"/>
  <c r="H84" i="40"/>
  <c r="H85" i="40"/>
  <c r="H86" i="40"/>
  <c r="H87" i="40"/>
  <c r="H88" i="40"/>
  <c r="H89" i="40"/>
  <c r="H90" i="40"/>
  <c r="H91" i="40"/>
  <c r="H92" i="40"/>
  <c r="H93" i="40"/>
  <c r="H94" i="40"/>
  <c r="H95" i="40"/>
  <c r="H96" i="40"/>
  <c r="H97" i="40"/>
  <c r="H98" i="40"/>
  <c r="H99" i="40"/>
  <c r="H100" i="40"/>
  <c r="H101" i="40"/>
  <c r="H102" i="40"/>
  <c r="H103" i="40"/>
  <c r="H104" i="40"/>
  <c r="H105" i="40"/>
  <c r="H106" i="40"/>
  <c r="H107" i="40"/>
  <c r="H108" i="40"/>
  <c r="H109" i="40"/>
  <c r="H110" i="40"/>
  <c r="H111" i="40"/>
  <c r="H112" i="40"/>
  <c r="H113" i="40"/>
  <c r="H114" i="40"/>
  <c r="H115" i="40"/>
  <c r="H116" i="40"/>
  <c r="H117" i="40"/>
  <c r="H118" i="40"/>
  <c r="H119" i="40"/>
  <c r="H120" i="40"/>
  <c r="H121" i="40"/>
  <c r="H122" i="40"/>
  <c r="H123" i="40"/>
  <c r="H124" i="40"/>
  <c r="H125" i="40"/>
  <c r="H126" i="40"/>
  <c r="H127" i="40"/>
  <c r="H128" i="40"/>
  <c r="H129" i="40"/>
  <c r="H130" i="40"/>
  <c r="H131" i="40"/>
  <c r="H132" i="40"/>
  <c r="H133" i="40"/>
  <c r="H134" i="40"/>
  <c r="H135" i="40"/>
  <c r="H136" i="40"/>
  <c r="H137" i="40"/>
  <c r="H138" i="40"/>
  <c r="H139" i="40"/>
  <c r="H140" i="40"/>
  <c r="H141" i="40"/>
  <c r="H142" i="40"/>
  <c r="H143" i="40"/>
  <c r="H144" i="40"/>
  <c r="H145" i="40"/>
  <c r="H146" i="40"/>
  <c r="H147" i="40"/>
  <c r="H148" i="40"/>
  <c r="H149" i="40"/>
  <c r="H150" i="40"/>
  <c r="H151" i="40"/>
  <c r="H152" i="40"/>
  <c r="H153" i="40"/>
  <c r="H154" i="40"/>
  <c r="H155" i="40"/>
  <c r="H156" i="40"/>
  <c r="H157" i="40"/>
  <c r="H158" i="40"/>
  <c r="H159" i="40"/>
  <c r="H160" i="40"/>
  <c r="H15" i="40"/>
  <c r="I15" i="40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0" i="40"/>
  <c r="J71" i="40"/>
  <c r="J72" i="40"/>
  <c r="J73" i="40"/>
  <c r="J74" i="40"/>
  <c r="J75" i="40"/>
  <c r="J76" i="40"/>
  <c r="J77" i="40"/>
  <c r="J78" i="40"/>
  <c r="J79" i="40"/>
  <c r="J80" i="40"/>
  <c r="J81" i="40"/>
  <c r="J82" i="40"/>
  <c r="J83" i="40"/>
  <c r="J84" i="40"/>
  <c r="J85" i="40"/>
  <c r="J86" i="40"/>
  <c r="J87" i="40"/>
  <c r="J88" i="40"/>
  <c r="J89" i="40"/>
  <c r="J90" i="40"/>
  <c r="J91" i="40"/>
  <c r="J92" i="40"/>
  <c r="J93" i="40"/>
  <c r="J94" i="40"/>
  <c r="J95" i="40"/>
  <c r="J96" i="40"/>
  <c r="J97" i="40"/>
  <c r="J98" i="40"/>
  <c r="J99" i="40"/>
  <c r="J100" i="40"/>
  <c r="J101" i="40"/>
  <c r="J102" i="40"/>
  <c r="J103" i="40"/>
  <c r="J104" i="40"/>
  <c r="J105" i="40"/>
  <c r="J106" i="40"/>
  <c r="J107" i="40"/>
  <c r="J108" i="40"/>
  <c r="J109" i="40"/>
  <c r="J110" i="40"/>
  <c r="J111" i="40"/>
  <c r="J112" i="40"/>
  <c r="J113" i="40"/>
  <c r="J114" i="40"/>
  <c r="J115" i="40"/>
  <c r="J116" i="40"/>
  <c r="J117" i="40"/>
  <c r="J118" i="40"/>
  <c r="J119" i="40"/>
  <c r="J120" i="40"/>
  <c r="J121" i="40"/>
  <c r="J122" i="40"/>
  <c r="J123" i="40"/>
  <c r="J124" i="40"/>
  <c r="J125" i="40"/>
  <c r="J126" i="40"/>
  <c r="J127" i="40"/>
  <c r="J128" i="40"/>
  <c r="J129" i="40"/>
  <c r="J130" i="40"/>
  <c r="J131" i="40"/>
  <c r="J132" i="40"/>
  <c r="J133" i="40"/>
  <c r="J134" i="40"/>
  <c r="J135" i="40"/>
  <c r="J136" i="40"/>
  <c r="J137" i="40"/>
  <c r="J138" i="40"/>
  <c r="J139" i="40"/>
  <c r="J140" i="40"/>
  <c r="J141" i="40"/>
  <c r="J142" i="40"/>
  <c r="J143" i="40"/>
  <c r="J144" i="40"/>
  <c r="J145" i="40"/>
  <c r="J146" i="40"/>
  <c r="J147" i="40"/>
  <c r="J148" i="40"/>
  <c r="J149" i="40"/>
  <c r="J150" i="40"/>
  <c r="J151" i="40"/>
  <c r="J152" i="40"/>
  <c r="J153" i="40"/>
  <c r="J154" i="40"/>
  <c r="J155" i="40"/>
  <c r="J156" i="40"/>
  <c r="J157" i="40"/>
  <c r="J158" i="40"/>
  <c r="J159" i="40"/>
  <c r="J160" i="40"/>
  <c r="J6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3" i="40"/>
  <c r="G64" i="40"/>
  <c r="G65" i="40"/>
  <c r="G66" i="40"/>
  <c r="G67" i="40"/>
  <c r="G68" i="40"/>
  <c r="G69" i="40"/>
  <c r="G70" i="40"/>
  <c r="G71" i="40"/>
  <c r="G72" i="40"/>
  <c r="G73" i="40"/>
  <c r="G74" i="40"/>
  <c r="G75" i="40"/>
  <c r="G76" i="40"/>
  <c r="G77" i="40"/>
  <c r="G78" i="40"/>
  <c r="G79" i="40"/>
  <c r="G80" i="40"/>
  <c r="G81" i="40"/>
  <c r="G82" i="40"/>
  <c r="G83" i="40"/>
  <c r="G84" i="40"/>
  <c r="G85" i="40"/>
  <c r="G86" i="40"/>
  <c r="G87" i="40"/>
  <c r="G88" i="40"/>
  <c r="G89" i="40"/>
  <c r="G90" i="40"/>
  <c r="G91" i="40"/>
  <c r="G92" i="40"/>
  <c r="G93" i="40"/>
  <c r="G94" i="40"/>
  <c r="G95" i="40"/>
  <c r="G96" i="40"/>
  <c r="G97" i="40"/>
  <c r="G98" i="40"/>
  <c r="G99" i="40"/>
  <c r="G100" i="40"/>
  <c r="G101" i="40"/>
  <c r="G102" i="40"/>
  <c r="G103" i="40"/>
  <c r="G104" i="40"/>
  <c r="G105" i="40"/>
  <c r="G106" i="40"/>
  <c r="G107" i="40"/>
  <c r="G108" i="40"/>
  <c r="G109" i="40"/>
  <c r="G110" i="40"/>
  <c r="G111" i="40"/>
  <c r="G112" i="40"/>
  <c r="G113" i="40"/>
  <c r="G114" i="40"/>
  <c r="G115" i="40"/>
  <c r="G116" i="40"/>
  <c r="G117" i="40"/>
  <c r="G118" i="40"/>
  <c r="G119" i="40"/>
  <c r="G120" i="40"/>
  <c r="G121" i="40"/>
  <c r="G122" i="40"/>
  <c r="G123" i="40"/>
  <c r="G124" i="40"/>
  <c r="G125" i="40"/>
  <c r="G126" i="40"/>
  <c r="G127" i="40"/>
  <c r="G128" i="40"/>
  <c r="G129" i="40"/>
  <c r="G130" i="40"/>
  <c r="G131" i="40"/>
  <c r="G132" i="40"/>
  <c r="G133" i="40"/>
  <c r="G134" i="40"/>
  <c r="G135" i="40"/>
  <c r="G136" i="40"/>
  <c r="G137" i="40"/>
  <c r="G138" i="40"/>
  <c r="G139" i="40"/>
  <c r="G140" i="40"/>
  <c r="G141" i="40"/>
  <c r="G142" i="40"/>
  <c r="G143" i="40"/>
  <c r="G144" i="40"/>
  <c r="G145" i="40"/>
  <c r="G146" i="40"/>
  <c r="G147" i="40"/>
  <c r="G148" i="40"/>
  <c r="G149" i="40"/>
  <c r="G150" i="40"/>
  <c r="G151" i="40"/>
  <c r="G152" i="40"/>
  <c r="G153" i="40"/>
  <c r="G154" i="40"/>
  <c r="G155" i="40"/>
  <c r="G156" i="40"/>
  <c r="G157" i="40"/>
  <c r="G158" i="40"/>
  <c r="G159" i="40"/>
  <c r="G160" i="40"/>
  <c r="G6" i="40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63" i="42"/>
  <c r="I64" i="42"/>
  <c r="I65" i="42"/>
  <c r="I66" i="42"/>
  <c r="I67" i="42"/>
  <c r="I68" i="42"/>
  <c r="I69" i="42"/>
  <c r="I70" i="42"/>
  <c r="I71" i="42"/>
  <c r="I72" i="42"/>
  <c r="I73" i="42"/>
  <c r="I74" i="42"/>
  <c r="I75" i="42"/>
  <c r="I76" i="42"/>
  <c r="I77" i="42"/>
  <c r="I78" i="42"/>
  <c r="I79" i="42"/>
  <c r="I80" i="42"/>
  <c r="I81" i="42"/>
  <c r="I82" i="42"/>
  <c r="I83" i="42"/>
  <c r="I84" i="42"/>
  <c r="I85" i="42"/>
  <c r="I86" i="42"/>
  <c r="I87" i="42"/>
  <c r="I88" i="42"/>
  <c r="I89" i="42"/>
  <c r="I90" i="42"/>
  <c r="I91" i="42"/>
  <c r="I92" i="42"/>
  <c r="I93" i="42"/>
  <c r="I94" i="42"/>
  <c r="I95" i="42"/>
  <c r="I96" i="42"/>
  <c r="I97" i="42"/>
  <c r="I98" i="42"/>
  <c r="I99" i="42"/>
  <c r="I100" i="42"/>
  <c r="I101" i="42"/>
  <c r="I102" i="42"/>
  <c r="I103" i="42"/>
  <c r="I104" i="42"/>
  <c r="I105" i="42"/>
  <c r="I106" i="42"/>
  <c r="I107" i="42"/>
  <c r="I108" i="42"/>
  <c r="I109" i="42"/>
  <c r="I110" i="42"/>
  <c r="I111" i="42"/>
  <c r="I112" i="42"/>
  <c r="I113" i="42"/>
  <c r="I114" i="42"/>
  <c r="I115" i="42"/>
  <c r="I116" i="42"/>
  <c r="I117" i="42"/>
  <c r="I118" i="42"/>
  <c r="I119" i="42"/>
  <c r="I120" i="42"/>
  <c r="I121" i="42"/>
  <c r="I122" i="42"/>
  <c r="I123" i="42"/>
  <c r="I124" i="42"/>
  <c r="I125" i="42"/>
  <c r="I126" i="42"/>
  <c r="I127" i="42"/>
  <c r="I128" i="42"/>
  <c r="I129" i="42"/>
  <c r="I130" i="42"/>
  <c r="I131" i="42"/>
  <c r="I132" i="42"/>
  <c r="I133" i="42"/>
  <c r="I134" i="42"/>
  <c r="I135" i="42"/>
  <c r="I136" i="42"/>
  <c r="I137" i="42"/>
  <c r="I138" i="42"/>
  <c r="I139" i="42"/>
  <c r="I140" i="42"/>
  <c r="I141" i="42"/>
  <c r="I142" i="42"/>
  <c r="I143" i="42"/>
  <c r="I144" i="42"/>
  <c r="I145" i="42"/>
  <c r="I146" i="42"/>
  <c r="I147" i="42"/>
  <c r="I148" i="42"/>
  <c r="I149" i="42"/>
  <c r="I150" i="42"/>
  <c r="I151" i="42"/>
  <c r="I152" i="42"/>
  <c r="I153" i="42"/>
  <c r="I154" i="42"/>
  <c r="I155" i="42"/>
  <c r="I156" i="42"/>
  <c r="I157" i="42"/>
  <c r="I158" i="42"/>
  <c r="I159" i="42"/>
  <c r="I160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66" i="42"/>
  <c r="H67" i="42"/>
  <c r="H68" i="42"/>
  <c r="H69" i="42"/>
  <c r="H70" i="42"/>
  <c r="H71" i="42"/>
  <c r="H72" i="42"/>
  <c r="H73" i="42"/>
  <c r="H74" i="42"/>
  <c r="H75" i="42"/>
  <c r="H76" i="42"/>
  <c r="H77" i="42"/>
  <c r="H78" i="42"/>
  <c r="H79" i="42"/>
  <c r="H80" i="42"/>
  <c r="H81" i="42"/>
  <c r="H82" i="42"/>
  <c r="H83" i="42"/>
  <c r="H84" i="42"/>
  <c r="H85" i="42"/>
  <c r="H86" i="42"/>
  <c r="H87" i="42"/>
  <c r="H88" i="42"/>
  <c r="H89" i="42"/>
  <c r="H90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H104" i="42"/>
  <c r="H105" i="42"/>
  <c r="H106" i="42"/>
  <c r="H107" i="42"/>
  <c r="H108" i="42"/>
  <c r="H109" i="42"/>
  <c r="H110" i="42"/>
  <c r="H111" i="42"/>
  <c r="H112" i="42"/>
  <c r="H113" i="42"/>
  <c r="H114" i="42"/>
  <c r="H115" i="42"/>
  <c r="H116" i="42"/>
  <c r="H117" i="42"/>
  <c r="H118" i="42"/>
  <c r="H119" i="42"/>
  <c r="H120" i="42"/>
  <c r="H121" i="42"/>
  <c r="H122" i="42"/>
  <c r="H123" i="42"/>
  <c r="H124" i="42"/>
  <c r="H125" i="42"/>
  <c r="H126" i="42"/>
  <c r="H127" i="42"/>
  <c r="H128" i="42"/>
  <c r="H129" i="42"/>
  <c r="H130" i="42"/>
  <c r="H131" i="42"/>
  <c r="H132" i="42"/>
  <c r="H133" i="42"/>
  <c r="H134" i="42"/>
  <c r="H135" i="42"/>
  <c r="H136" i="42"/>
  <c r="H137" i="42"/>
  <c r="H138" i="42"/>
  <c r="H139" i="42"/>
  <c r="H140" i="42"/>
  <c r="H141" i="42"/>
  <c r="H142" i="42"/>
  <c r="H143" i="42"/>
  <c r="H144" i="42"/>
  <c r="H145" i="42"/>
  <c r="H146" i="42"/>
  <c r="H147" i="42"/>
  <c r="H148" i="42"/>
  <c r="H149" i="42"/>
  <c r="H150" i="42"/>
  <c r="H151" i="42"/>
  <c r="H152" i="42"/>
  <c r="H153" i="42"/>
  <c r="H154" i="42"/>
  <c r="H155" i="42"/>
  <c r="H156" i="42"/>
  <c r="H157" i="42"/>
  <c r="H158" i="42"/>
  <c r="H159" i="42"/>
  <c r="H160" i="42"/>
  <c r="H15" i="42"/>
  <c r="I15" i="42"/>
  <c r="J7" i="42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J101" i="42"/>
  <c r="J102" i="42"/>
  <c r="J103" i="42"/>
  <c r="J104" i="42"/>
  <c r="J105" i="42"/>
  <c r="J106" i="42"/>
  <c r="J107" i="42"/>
  <c r="J108" i="42"/>
  <c r="J109" i="42"/>
  <c r="J110" i="42"/>
  <c r="J111" i="42"/>
  <c r="J112" i="42"/>
  <c r="J113" i="42"/>
  <c r="J114" i="42"/>
  <c r="J115" i="42"/>
  <c r="J116" i="42"/>
  <c r="J117" i="42"/>
  <c r="J118" i="42"/>
  <c r="J119" i="42"/>
  <c r="J120" i="42"/>
  <c r="J121" i="42"/>
  <c r="J122" i="42"/>
  <c r="J123" i="42"/>
  <c r="J124" i="42"/>
  <c r="J125" i="42"/>
  <c r="J126" i="42"/>
  <c r="J127" i="42"/>
  <c r="J128" i="42"/>
  <c r="J129" i="42"/>
  <c r="J130" i="42"/>
  <c r="J131" i="42"/>
  <c r="J132" i="42"/>
  <c r="J133" i="42"/>
  <c r="J134" i="42"/>
  <c r="J135" i="42"/>
  <c r="J136" i="42"/>
  <c r="J137" i="42"/>
  <c r="J138" i="42"/>
  <c r="J139" i="42"/>
  <c r="J140" i="42"/>
  <c r="J141" i="42"/>
  <c r="J142" i="42"/>
  <c r="J143" i="42"/>
  <c r="J144" i="42"/>
  <c r="J145" i="42"/>
  <c r="J146" i="42"/>
  <c r="J147" i="42"/>
  <c r="J148" i="42"/>
  <c r="J149" i="42"/>
  <c r="J150" i="42"/>
  <c r="J151" i="42"/>
  <c r="J152" i="42"/>
  <c r="J153" i="42"/>
  <c r="J154" i="42"/>
  <c r="J155" i="42"/>
  <c r="J156" i="42"/>
  <c r="J157" i="42"/>
  <c r="J158" i="42"/>
  <c r="J159" i="42"/>
  <c r="J160" i="42"/>
  <c r="J6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3" i="42"/>
  <c r="G64" i="42"/>
  <c r="G65" i="42"/>
  <c r="G66" i="42"/>
  <c r="G67" i="42"/>
  <c r="G68" i="42"/>
  <c r="G69" i="42"/>
  <c r="G70" i="42"/>
  <c r="G71" i="42"/>
  <c r="G72" i="42"/>
  <c r="G73" i="42"/>
  <c r="G74" i="42"/>
  <c r="G75" i="42"/>
  <c r="G76" i="42"/>
  <c r="G77" i="42"/>
  <c r="G78" i="42"/>
  <c r="G79" i="42"/>
  <c r="G80" i="42"/>
  <c r="G81" i="42"/>
  <c r="G82" i="42"/>
  <c r="G83" i="42"/>
  <c r="G84" i="42"/>
  <c r="G85" i="42"/>
  <c r="G86" i="42"/>
  <c r="G87" i="42"/>
  <c r="G88" i="42"/>
  <c r="G89" i="42"/>
  <c r="G90" i="42"/>
  <c r="G91" i="42"/>
  <c r="G92" i="42"/>
  <c r="G93" i="42"/>
  <c r="G94" i="42"/>
  <c r="G95" i="42"/>
  <c r="G96" i="42"/>
  <c r="G97" i="42"/>
  <c r="G98" i="42"/>
  <c r="G99" i="42"/>
  <c r="G100" i="42"/>
  <c r="G101" i="42"/>
  <c r="G102" i="42"/>
  <c r="G103" i="42"/>
  <c r="G104" i="42"/>
  <c r="G105" i="42"/>
  <c r="G106" i="42"/>
  <c r="G107" i="42"/>
  <c r="G108" i="42"/>
  <c r="G109" i="42"/>
  <c r="G110" i="42"/>
  <c r="G111" i="42"/>
  <c r="G112" i="42"/>
  <c r="G113" i="42"/>
  <c r="G114" i="42"/>
  <c r="G115" i="42"/>
  <c r="G116" i="42"/>
  <c r="G117" i="42"/>
  <c r="G118" i="42"/>
  <c r="G119" i="42"/>
  <c r="G120" i="42"/>
  <c r="G121" i="42"/>
  <c r="G122" i="42"/>
  <c r="G123" i="42"/>
  <c r="G124" i="42"/>
  <c r="G125" i="42"/>
  <c r="G126" i="42"/>
  <c r="G127" i="42"/>
  <c r="G128" i="42"/>
  <c r="G129" i="42"/>
  <c r="G130" i="42"/>
  <c r="G131" i="42"/>
  <c r="G132" i="42"/>
  <c r="G133" i="42"/>
  <c r="G134" i="42"/>
  <c r="G135" i="42"/>
  <c r="G136" i="42"/>
  <c r="G137" i="42"/>
  <c r="G138" i="42"/>
  <c r="G139" i="42"/>
  <c r="G140" i="42"/>
  <c r="G141" i="42"/>
  <c r="G142" i="42"/>
  <c r="G143" i="42"/>
  <c r="G144" i="42"/>
  <c r="G145" i="42"/>
  <c r="G146" i="42"/>
  <c r="G147" i="42"/>
  <c r="G148" i="42"/>
  <c r="G149" i="42"/>
  <c r="G150" i="42"/>
  <c r="G151" i="42"/>
  <c r="G152" i="42"/>
  <c r="G153" i="42"/>
  <c r="G154" i="42"/>
  <c r="G155" i="42"/>
  <c r="G156" i="42"/>
  <c r="G157" i="42"/>
  <c r="G158" i="42"/>
  <c r="G159" i="42"/>
  <c r="G160" i="42"/>
  <c r="G6" i="42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W50" i="41" s="1"/>
  <c r="AY50" i="41" s="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64" i="41"/>
  <c r="U65" i="41"/>
  <c r="U66" i="41"/>
  <c r="U67" i="41"/>
  <c r="U68" i="41"/>
  <c r="U69" i="41"/>
  <c r="U70" i="41"/>
  <c r="U71" i="41"/>
  <c r="U72" i="41"/>
  <c r="U73" i="41"/>
  <c r="U74" i="41"/>
  <c r="W74" i="41" s="1"/>
  <c r="U75" i="41"/>
  <c r="U76" i="41"/>
  <c r="U77" i="41"/>
  <c r="U78" i="41"/>
  <c r="U79" i="41"/>
  <c r="U80" i="41"/>
  <c r="U81" i="41"/>
  <c r="U82" i="41"/>
  <c r="U83" i="41"/>
  <c r="U84" i="41"/>
  <c r="U85" i="41"/>
  <c r="U86" i="41"/>
  <c r="U87" i="41"/>
  <c r="U88" i="41"/>
  <c r="U89" i="41"/>
  <c r="U90" i="41"/>
  <c r="U91" i="41"/>
  <c r="U92" i="41"/>
  <c r="U93" i="41"/>
  <c r="U94" i="41"/>
  <c r="U95" i="41"/>
  <c r="U96" i="41"/>
  <c r="U97" i="41"/>
  <c r="U98" i="41"/>
  <c r="U99" i="41"/>
  <c r="U100" i="41"/>
  <c r="U101" i="41"/>
  <c r="U102" i="41"/>
  <c r="U103" i="41"/>
  <c r="U104" i="41"/>
  <c r="U105" i="41"/>
  <c r="U106" i="41"/>
  <c r="U107" i="41"/>
  <c r="U108" i="41"/>
  <c r="U109" i="41"/>
  <c r="U110" i="41"/>
  <c r="U111" i="41"/>
  <c r="U112" i="41"/>
  <c r="U113" i="41"/>
  <c r="U114" i="41"/>
  <c r="U115" i="41"/>
  <c r="U116" i="41"/>
  <c r="U117" i="41"/>
  <c r="U118" i="41"/>
  <c r="U119" i="41"/>
  <c r="U120" i="41"/>
  <c r="U121" i="41"/>
  <c r="U122" i="41"/>
  <c r="U123" i="41"/>
  <c r="U124" i="41"/>
  <c r="U125" i="41"/>
  <c r="U126" i="41"/>
  <c r="U127" i="41"/>
  <c r="U128" i="41"/>
  <c r="U129" i="41"/>
  <c r="U130" i="41"/>
  <c r="U131" i="41"/>
  <c r="U132" i="41"/>
  <c r="U133" i="41"/>
  <c r="U134" i="41"/>
  <c r="W134" i="41" s="1"/>
  <c r="U135" i="41"/>
  <c r="U136" i="41"/>
  <c r="U137" i="41"/>
  <c r="U138" i="41"/>
  <c r="U139" i="41"/>
  <c r="U140" i="41"/>
  <c r="U141" i="41"/>
  <c r="U142" i="41"/>
  <c r="U143" i="41"/>
  <c r="U144" i="41"/>
  <c r="U145" i="41"/>
  <c r="U146" i="41"/>
  <c r="U147" i="41"/>
  <c r="U148" i="41"/>
  <c r="U149" i="41"/>
  <c r="U150" i="41"/>
  <c r="U151" i="41"/>
  <c r="U152" i="41"/>
  <c r="U153" i="41"/>
  <c r="U154" i="41"/>
  <c r="U155" i="41"/>
  <c r="U156" i="41"/>
  <c r="U157" i="41"/>
  <c r="U158" i="41"/>
  <c r="U159" i="41"/>
  <c r="U160" i="41"/>
  <c r="U15" i="41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106" i="38"/>
  <c r="I107" i="38"/>
  <c r="I108" i="38"/>
  <c r="I109" i="38"/>
  <c r="I110" i="38"/>
  <c r="I111" i="38"/>
  <c r="I112" i="38"/>
  <c r="I113" i="38"/>
  <c r="I114" i="38"/>
  <c r="I115" i="38"/>
  <c r="I116" i="38"/>
  <c r="I117" i="38"/>
  <c r="I118" i="38"/>
  <c r="I119" i="38"/>
  <c r="I120" i="38"/>
  <c r="I121" i="38"/>
  <c r="I122" i="38"/>
  <c r="I123" i="38"/>
  <c r="I124" i="38"/>
  <c r="I125" i="38"/>
  <c r="I126" i="38"/>
  <c r="I127" i="38"/>
  <c r="I128" i="38"/>
  <c r="I129" i="38"/>
  <c r="I130" i="38"/>
  <c r="I131" i="38"/>
  <c r="I132" i="38"/>
  <c r="I133" i="38"/>
  <c r="I134" i="38"/>
  <c r="I135" i="38"/>
  <c r="I136" i="38"/>
  <c r="I137" i="38"/>
  <c r="I138" i="38"/>
  <c r="I139" i="38"/>
  <c r="I140" i="38"/>
  <c r="I141" i="38"/>
  <c r="I142" i="38"/>
  <c r="I143" i="38"/>
  <c r="I144" i="38"/>
  <c r="I145" i="38"/>
  <c r="I146" i="38"/>
  <c r="I147" i="38"/>
  <c r="I148" i="38"/>
  <c r="I149" i="38"/>
  <c r="I150" i="38"/>
  <c r="I151" i="38"/>
  <c r="I152" i="38"/>
  <c r="I153" i="38"/>
  <c r="I154" i="38"/>
  <c r="I155" i="38"/>
  <c r="I156" i="38"/>
  <c r="I157" i="38"/>
  <c r="I158" i="38"/>
  <c r="I159" i="38"/>
  <c r="I160" i="38"/>
  <c r="I15" i="38"/>
  <c r="A2" i="40"/>
  <c r="A2" i="42"/>
  <c r="A3" i="41"/>
  <c r="C165" i="42"/>
  <c r="F160" i="40"/>
  <c r="E160" i="40"/>
  <c r="D160" i="40"/>
  <c r="C160" i="40"/>
  <c r="B160" i="40"/>
  <c r="A160" i="40"/>
  <c r="F159" i="40"/>
  <c r="E159" i="40"/>
  <c r="D159" i="40"/>
  <c r="C159" i="40"/>
  <c r="B159" i="40"/>
  <c r="A159" i="40"/>
  <c r="F158" i="40"/>
  <c r="E158" i="40"/>
  <c r="D158" i="40"/>
  <c r="C158" i="40"/>
  <c r="B158" i="40"/>
  <c r="A158" i="40"/>
  <c r="F157" i="40"/>
  <c r="E157" i="40"/>
  <c r="D157" i="40"/>
  <c r="C157" i="40"/>
  <c r="B157" i="40"/>
  <c r="A157" i="40"/>
  <c r="F156" i="40"/>
  <c r="E156" i="40"/>
  <c r="D156" i="40"/>
  <c r="C156" i="40"/>
  <c r="B156" i="40"/>
  <c r="A156" i="40"/>
  <c r="F155" i="40"/>
  <c r="E155" i="40"/>
  <c r="D155" i="40"/>
  <c r="C155" i="40"/>
  <c r="B155" i="40"/>
  <c r="A155" i="40"/>
  <c r="F154" i="40"/>
  <c r="E154" i="40"/>
  <c r="D154" i="40"/>
  <c r="C154" i="40"/>
  <c r="B154" i="40"/>
  <c r="A154" i="40"/>
  <c r="F153" i="40"/>
  <c r="E153" i="40"/>
  <c r="D153" i="40"/>
  <c r="C153" i="40"/>
  <c r="B153" i="40"/>
  <c r="A153" i="40"/>
  <c r="F152" i="40"/>
  <c r="E152" i="40"/>
  <c r="D152" i="40"/>
  <c r="C152" i="40"/>
  <c r="B152" i="40"/>
  <c r="A152" i="40"/>
  <c r="F151" i="40"/>
  <c r="E151" i="40"/>
  <c r="D151" i="40"/>
  <c r="C151" i="40"/>
  <c r="B151" i="40"/>
  <c r="A151" i="40"/>
  <c r="F150" i="40"/>
  <c r="E150" i="40"/>
  <c r="D150" i="40"/>
  <c r="C150" i="40"/>
  <c r="B150" i="40"/>
  <c r="A150" i="40"/>
  <c r="F149" i="40"/>
  <c r="E149" i="40"/>
  <c r="D149" i="40"/>
  <c r="C149" i="40"/>
  <c r="B149" i="40"/>
  <c r="A149" i="40"/>
  <c r="F148" i="40"/>
  <c r="E148" i="40"/>
  <c r="D148" i="40"/>
  <c r="C148" i="40"/>
  <c r="B148" i="40"/>
  <c r="A148" i="40"/>
  <c r="F147" i="40"/>
  <c r="E147" i="40"/>
  <c r="D147" i="40"/>
  <c r="C147" i="40"/>
  <c r="B147" i="40"/>
  <c r="A147" i="40"/>
  <c r="F146" i="40"/>
  <c r="E146" i="40"/>
  <c r="D146" i="40"/>
  <c r="C146" i="40"/>
  <c r="B146" i="40"/>
  <c r="A146" i="40"/>
  <c r="F145" i="40"/>
  <c r="E145" i="40"/>
  <c r="D145" i="40"/>
  <c r="C145" i="40"/>
  <c r="B145" i="40"/>
  <c r="A145" i="40"/>
  <c r="F144" i="40"/>
  <c r="E144" i="40"/>
  <c r="D144" i="40"/>
  <c r="C144" i="40"/>
  <c r="B144" i="40"/>
  <c r="A144" i="40"/>
  <c r="F143" i="40"/>
  <c r="E143" i="40"/>
  <c r="D143" i="40"/>
  <c r="C143" i="40"/>
  <c r="B143" i="40"/>
  <c r="A143" i="40"/>
  <c r="F142" i="40"/>
  <c r="E142" i="40"/>
  <c r="D142" i="40"/>
  <c r="C142" i="40"/>
  <c r="B142" i="40"/>
  <c r="A142" i="40"/>
  <c r="F141" i="40"/>
  <c r="E141" i="40"/>
  <c r="D141" i="40"/>
  <c r="C141" i="40"/>
  <c r="B141" i="40"/>
  <c r="A141" i="40"/>
  <c r="F140" i="40"/>
  <c r="E140" i="40"/>
  <c r="D140" i="40"/>
  <c r="C140" i="40"/>
  <c r="B140" i="40"/>
  <c r="A140" i="40"/>
  <c r="F139" i="40"/>
  <c r="E139" i="40"/>
  <c r="D139" i="40"/>
  <c r="C139" i="40"/>
  <c r="B139" i="40"/>
  <c r="A139" i="40"/>
  <c r="F138" i="40"/>
  <c r="E138" i="40"/>
  <c r="D138" i="40"/>
  <c r="C138" i="40"/>
  <c r="B138" i="40"/>
  <c r="A138" i="40"/>
  <c r="F137" i="40"/>
  <c r="E137" i="40"/>
  <c r="D137" i="40"/>
  <c r="C137" i="40"/>
  <c r="B137" i="40"/>
  <c r="A137" i="40"/>
  <c r="F136" i="40"/>
  <c r="E136" i="40"/>
  <c r="D136" i="40"/>
  <c r="C136" i="40"/>
  <c r="B136" i="40"/>
  <c r="A136" i="40"/>
  <c r="F135" i="40"/>
  <c r="E135" i="40"/>
  <c r="D135" i="40"/>
  <c r="C135" i="40"/>
  <c r="B135" i="40"/>
  <c r="A135" i="40"/>
  <c r="F134" i="40"/>
  <c r="E134" i="40"/>
  <c r="D134" i="40"/>
  <c r="C134" i="40"/>
  <c r="B134" i="40"/>
  <c r="A134" i="40"/>
  <c r="F133" i="40"/>
  <c r="E133" i="40"/>
  <c r="D133" i="40"/>
  <c r="C133" i="40"/>
  <c r="B133" i="40"/>
  <c r="A133" i="40"/>
  <c r="F132" i="40"/>
  <c r="E132" i="40"/>
  <c r="D132" i="40"/>
  <c r="C132" i="40"/>
  <c r="B132" i="40"/>
  <c r="A132" i="40"/>
  <c r="F131" i="40"/>
  <c r="E131" i="40"/>
  <c r="D131" i="40"/>
  <c r="C131" i="40"/>
  <c r="B131" i="40"/>
  <c r="A131" i="40"/>
  <c r="F130" i="40"/>
  <c r="E130" i="40"/>
  <c r="D130" i="40"/>
  <c r="C130" i="40"/>
  <c r="B130" i="40"/>
  <c r="A130" i="40"/>
  <c r="F129" i="40"/>
  <c r="E129" i="40"/>
  <c r="D129" i="40"/>
  <c r="C129" i="40"/>
  <c r="B129" i="40"/>
  <c r="A129" i="40"/>
  <c r="F128" i="40"/>
  <c r="E128" i="40"/>
  <c r="D128" i="40"/>
  <c r="C128" i="40"/>
  <c r="B128" i="40"/>
  <c r="A128" i="40"/>
  <c r="F127" i="40"/>
  <c r="E127" i="40"/>
  <c r="D127" i="40"/>
  <c r="C127" i="40"/>
  <c r="B127" i="40"/>
  <c r="A127" i="40"/>
  <c r="F126" i="40"/>
  <c r="E126" i="40"/>
  <c r="D126" i="40"/>
  <c r="C126" i="40"/>
  <c r="B126" i="40"/>
  <c r="A126" i="40"/>
  <c r="F125" i="40"/>
  <c r="E125" i="40"/>
  <c r="D125" i="40"/>
  <c r="C125" i="40"/>
  <c r="B125" i="40"/>
  <c r="A125" i="40"/>
  <c r="F124" i="40"/>
  <c r="E124" i="40"/>
  <c r="D124" i="40"/>
  <c r="C124" i="40"/>
  <c r="B124" i="40"/>
  <c r="A124" i="40"/>
  <c r="F123" i="40"/>
  <c r="E123" i="40"/>
  <c r="D123" i="40"/>
  <c r="C123" i="40"/>
  <c r="B123" i="40"/>
  <c r="A123" i="40"/>
  <c r="F122" i="40"/>
  <c r="E122" i="40"/>
  <c r="D122" i="40"/>
  <c r="C122" i="40"/>
  <c r="B122" i="40"/>
  <c r="A122" i="40"/>
  <c r="F121" i="40"/>
  <c r="E121" i="40"/>
  <c r="D121" i="40"/>
  <c r="C121" i="40"/>
  <c r="B121" i="40"/>
  <c r="A121" i="40"/>
  <c r="F120" i="40"/>
  <c r="E120" i="40"/>
  <c r="D120" i="40"/>
  <c r="C120" i="40"/>
  <c r="B120" i="40"/>
  <c r="A120" i="40"/>
  <c r="F119" i="40"/>
  <c r="E119" i="40"/>
  <c r="D119" i="40"/>
  <c r="C119" i="40"/>
  <c r="B119" i="40"/>
  <c r="A119" i="40"/>
  <c r="F118" i="40"/>
  <c r="E118" i="40"/>
  <c r="D118" i="40"/>
  <c r="C118" i="40"/>
  <c r="B118" i="40"/>
  <c r="A118" i="40"/>
  <c r="F117" i="40"/>
  <c r="E117" i="40"/>
  <c r="D117" i="40"/>
  <c r="C117" i="40"/>
  <c r="B117" i="40"/>
  <c r="A117" i="40"/>
  <c r="F116" i="40"/>
  <c r="E116" i="40"/>
  <c r="D116" i="40"/>
  <c r="C116" i="40"/>
  <c r="B116" i="40"/>
  <c r="A116" i="40"/>
  <c r="F115" i="40"/>
  <c r="E115" i="40"/>
  <c r="D115" i="40"/>
  <c r="C115" i="40"/>
  <c r="B115" i="40"/>
  <c r="A115" i="40"/>
  <c r="F114" i="40"/>
  <c r="E114" i="40"/>
  <c r="D114" i="40"/>
  <c r="C114" i="40"/>
  <c r="B114" i="40"/>
  <c r="A114" i="40"/>
  <c r="F113" i="40"/>
  <c r="E113" i="40"/>
  <c r="D113" i="40"/>
  <c r="C113" i="40"/>
  <c r="B113" i="40"/>
  <c r="A113" i="40"/>
  <c r="F112" i="40"/>
  <c r="E112" i="40"/>
  <c r="D112" i="40"/>
  <c r="C112" i="40"/>
  <c r="B112" i="40"/>
  <c r="A112" i="40"/>
  <c r="F111" i="40"/>
  <c r="E111" i="40"/>
  <c r="D111" i="40"/>
  <c r="C111" i="40"/>
  <c r="B111" i="40"/>
  <c r="A111" i="40"/>
  <c r="F110" i="40"/>
  <c r="E110" i="40"/>
  <c r="D110" i="40"/>
  <c r="C110" i="40"/>
  <c r="B110" i="40"/>
  <c r="A110" i="40"/>
  <c r="F109" i="40"/>
  <c r="E109" i="40"/>
  <c r="D109" i="40"/>
  <c r="C109" i="40"/>
  <c r="B109" i="40"/>
  <c r="A109" i="40"/>
  <c r="F108" i="40"/>
  <c r="E108" i="40"/>
  <c r="D108" i="40"/>
  <c r="C108" i="40"/>
  <c r="B108" i="40"/>
  <c r="A108" i="40"/>
  <c r="F107" i="40"/>
  <c r="E107" i="40"/>
  <c r="D107" i="40"/>
  <c r="C107" i="40"/>
  <c r="B107" i="40"/>
  <c r="A107" i="40"/>
  <c r="F106" i="40"/>
  <c r="E106" i="40"/>
  <c r="D106" i="40"/>
  <c r="C106" i="40"/>
  <c r="B106" i="40"/>
  <c r="A106" i="40"/>
  <c r="F105" i="40"/>
  <c r="E105" i="40"/>
  <c r="D105" i="40"/>
  <c r="C105" i="40"/>
  <c r="B105" i="40"/>
  <c r="A105" i="40"/>
  <c r="F104" i="40"/>
  <c r="E104" i="40"/>
  <c r="D104" i="40"/>
  <c r="C104" i="40"/>
  <c r="B104" i="40"/>
  <c r="A104" i="40"/>
  <c r="F103" i="40"/>
  <c r="E103" i="40"/>
  <c r="D103" i="40"/>
  <c r="C103" i="40"/>
  <c r="B103" i="40"/>
  <c r="A103" i="40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60" i="42"/>
  <c r="E160" i="42"/>
  <c r="D160" i="42"/>
  <c r="C160" i="42"/>
  <c r="B160" i="42"/>
  <c r="A160" i="42"/>
  <c r="F159" i="42"/>
  <c r="E159" i="42"/>
  <c r="D159" i="42"/>
  <c r="C159" i="42"/>
  <c r="B159" i="42"/>
  <c r="A159" i="42"/>
  <c r="F158" i="42"/>
  <c r="E158" i="42"/>
  <c r="D158" i="42"/>
  <c r="C158" i="42"/>
  <c r="B158" i="42"/>
  <c r="A158" i="42"/>
  <c r="F157" i="42"/>
  <c r="E157" i="42"/>
  <c r="D157" i="42"/>
  <c r="C157" i="42"/>
  <c r="B157" i="42"/>
  <c r="A157" i="42"/>
  <c r="F156" i="42"/>
  <c r="E156" i="42"/>
  <c r="D156" i="42"/>
  <c r="C156" i="42"/>
  <c r="B156" i="42"/>
  <c r="A156" i="42"/>
  <c r="F155" i="42"/>
  <c r="E155" i="42"/>
  <c r="D155" i="42"/>
  <c r="C155" i="42"/>
  <c r="B155" i="42"/>
  <c r="A155" i="42"/>
  <c r="F154" i="42"/>
  <c r="E154" i="42"/>
  <c r="D154" i="42"/>
  <c r="C154" i="42"/>
  <c r="B154" i="42"/>
  <c r="A154" i="42"/>
  <c r="F153" i="42"/>
  <c r="E153" i="42"/>
  <c r="D153" i="42"/>
  <c r="C153" i="42"/>
  <c r="B153" i="42"/>
  <c r="A153" i="42"/>
  <c r="F152" i="42"/>
  <c r="E152" i="42"/>
  <c r="D152" i="42"/>
  <c r="C152" i="42"/>
  <c r="B152" i="42"/>
  <c r="A152" i="42"/>
  <c r="F151" i="42"/>
  <c r="E151" i="42"/>
  <c r="D151" i="42"/>
  <c r="C151" i="42"/>
  <c r="B151" i="42"/>
  <c r="A151" i="42"/>
  <c r="F150" i="42"/>
  <c r="E150" i="42"/>
  <c r="D150" i="42"/>
  <c r="C150" i="42"/>
  <c r="B150" i="42"/>
  <c r="A150" i="42"/>
  <c r="F149" i="42"/>
  <c r="E149" i="42"/>
  <c r="D149" i="42"/>
  <c r="C149" i="42"/>
  <c r="B149" i="42"/>
  <c r="A149" i="42"/>
  <c r="F148" i="42"/>
  <c r="E148" i="42"/>
  <c r="D148" i="42"/>
  <c r="C148" i="42"/>
  <c r="B148" i="42"/>
  <c r="A148" i="42"/>
  <c r="F147" i="42"/>
  <c r="E147" i="42"/>
  <c r="D147" i="42"/>
  <c r="C147" i="42"/>
  <c r="B147" i="42"/>
  <c r="A147" i="42"/>
  <c r="F146" i="42"/>
  <c r="E146" i="42"/>
  <c r="D146" i="42"/>
  <c r="C146" i="42"/>
  <c r="B146" i="42"/>
  <c r="A146" i="42"/>
  <c r="F145" i="42"/>
  <c r="E145" i="42"/>
  <c r="D145" i="42"/>
  <c r="C145" i="42"/>
  <c r="B145" i="42"/>
  <c r="A145" i="42"/>
  <c r="F144" i="42"/>
  <c r="E144" i="42"/>
  <c r="D144" i="42"/>
  <c r="C144" i="42"/>
  <c r="B144" i="42"/>
  <c r="A144" i="42"/>
  <c r="F143" i="42"/>
  <c r="E143" i="42"/>
  <c r="D143" i="42"/>
  <c r="C143" i="42"/>
  <c r="B143" i="42"/>
  <c r="A143" i="42"/>
  <c r="F142" i="42"/>
  <c r="E142" i="42"/>
  <c r="D142" i="42"/>
  <c r="C142" i="42"/>
  <c r="B142" i="42"/>
  <c r="A142" i="42"/>
  <c r="F141" i="42"/>
  <c r="E141" i="42"/>
  <c r="D141" i="42"/>
  <c r="C141" i="42"/>
  <c r="B141" i="42"/>
  <c r="A141" i="42"/>
  <c r="F140" i="42"/>
  <c r="E140" i="42"/>
  <c r="D140" i="42"/>
  <c r="C140" i="42"/>
  <c r="B140" i="42"/>
  <c r="A140" i="42"/>
  <c r="F139" i="42"/>
  <c r="E139" i="42"/>
  <c r="D139" i="42"/>
  <c r="C139" i="42"/>
  <c r="B139" i="42"/>
  <c r="A139" i="42"/>
  <c r="F138" i="42"/>
  <c r="E138" i="42"/>
  <c r="D138" i="42"/>
  <c r="C138" i="42"/>
  <c r="B138" i="42"/>
  <c r="A138" i="42"/>
  <c r="F137" i="42"/>
  <c r="E137" i="42"/>
  <c r="D137" i="42"/>
  <c r="C137" i="42"/>
  <c r="B137" i="42"/>
  <c r="A137" i="42"/>
  <c r="F136" i="42"/>
  <c r="E136" i="42"/>
  <c r="D136" i="42"/>
  <c r="C136" i="42"/>
  <c r="B136" i="42"/>
  <c r="A136" i="42"/>
  <c r="F135" i="42"/>
  <c r="E135" i="42"/>
  <c r="D135" i="42"/>
  <c r="C135" i="42"/>
  <c r="B135" i="42"/>
  <c r="A135" i="42"/>
  <c r="F134" i="42"/>
  <c r="E134" i="42"/>
  <c r="D134" i="42"/>
  <c r="C134" i="42"/>
  <c r="B134" i="42"/>
  <c r="A134" i="42"/>
  <c r="F133" i="42"/>
  <c r="E133" i="42"/>
  <c r="D133" i="42"/>
  <c r="C133" i="42"/>
  <c r="B133" i="42"/>
  <c r="A133" i="42"/>
  <c r="F132" i="42"/>
  <c r="E132" i="42"/>
  <c r="D132" i="42"/>
  <c r="C132" i="42"/>
  <c r="B132" i="42"/>
  <c r="A132" i="42"/>
  <c r="F131" i="42"/>
  <c r="E131" i="42"/>
  <c r="D131" i="42"/>
  <c r="C131" i="42"/>
  <c r="B131" i="42"/>
  <c r="A131" i="42"/>
  <c r="F130" i="42"/>
  <c r="E130" i="42"/>
  <c r="D130" i="42"/>
  <c r="C130" i="42"/>
  <c r="B130" i="42"/>
  <c r="A130" i="42"/>
  <c r="F129" i="42"/>
  <c r="E129" i="42"/>
  <c r="D129" i="42"/>
  <c r="C129" i="42"/>
  <c r="B129" i="42"/>
  <c r="A129" i="42"/>
  <c r="F128" i="42"/>
  <c r="E128" i="42"/>
  <c r="D128" i="42"/>
  <c r="C128" i="42"/>
  <c r="B128" i="42"/>
  <c r="A128" i="42"/>
  <c r="F127" i="42"/>
  <c r="E127" i="42"/>
  <c r="D127" i="42"/>
  <c r="C127" i="42"/>
  <c r="B127" i="42"/>
  <c r="A127" i="42"/>
  <c r="F126" i="42"/>
  <c r="E126" i="42"/>
  <c r="D126" i="42"/>
  <c r="C126" i="42"/>
  <c r="B126" i="42"/>
  <c r="A126" i="42"/>
  <c r="F125" i="42"/>
  <c r="E125" i="42"/>
  <c r="D125" i="42"/>
  <c r="C125" i="42"/>
  <c r="B125" i="42"/>
  <c r="A125" i="42"/>
  <c r="F124" i="42"/>
  <c r="E124" i="42"/>
  <c r="D124" i="42"/>
  <c r="C124" i="42"/>
  <c r="B124" i="42"/>
  <c r="A124" i="42"/>
  <c r="F123" i="42"/>
  <c r="E123" i="42"/>
  <c r="D123" i="42"/>
  <c r="C123" i="42"/>
  <c r="B123" i="42"/>
  <c r="A123" i="42"/>
  <c r="F122" i="42"/>
  <c r="E122" i="42"/>
  <c r="D122" i="42"/>
  <c r="C122" i="42"/>
  <c r="B122" i="42"/>
  <c r="A122" i="42"/>
  <c r="F121" i="42"/>
  <c r="E121" i="42"/>
  <c r="D121" i="42"/>
  <c r="C121" i="42"/>
  <c r="B121" i="42"/>
  <c r="A121" i="42"/>
  <c r="F120" i="42"/>
  <c r="E120" i="42"/>
  <c r="D120" i="42"/>
  <c r="C120" i="42"/>
  <c r="B120" i="42"/>
  <c r="A120" i="42"/>
  <c r="F119" i="42"/>
  <c r="E119" i="42"/>
  <c r="D119" i="42"/>
  <c r="C119" i="42"/>
  <c r="B119" i="42"/>
  <c r="A119" i="42"/>
  <c r="F118" i="42"/>
  <c r="E118" i="42"/>
  <c r="D118" i="42"/>
  <c r="C118" i="42"/>
  <c r="B118" i="42"/>
  <c r="A118" i="42"/>
  <c r="F117" i="42"/>
  <c r="E117" i="42"/>
  <c r="D117" i="42"/>
  <c r="C117" i="42"/>
  <c r="B117" i="42"/>
  <c r="A117" i="42"/>
  <c r="F116" i="42"/>
  <c r="E116" i="42"/>
  <c r="D116" i="42"/>
  <c r="C116" i="42"/>
  <c r="B116" i="42"/>
  <c r="A116" i="42"/>
  <c r="F115" i="42"/>
  <c r="E115" i="42"/>
  <c r="D115" i="42"/>
  <c r="C115" i="42"/>
  <c r="B115" i="42"/>
  <c r="A115" i="42"/>
  <c r="F114" i="42"/>
  <c r="E114" i="42"/>
  <c r="D114" i="42"/>
  <c r="C114" i="42"/>
  <c r="B114" i="42"/>
  <c r="A114" i="42"/>
  <c r="F113" i="42"/>
  <c r="E113" i="42"/>
  <c r="D113" i="42"/>
  <c r="C113" i="42"/>
  <c r="B113" i="42"/>
  <c r="A113" i="42"/>
  <c r="F112" i="42"/>
  <c r="E112" i="42"/>
  <c r="D112" i="42"/>
  <c r="C112" i="42"/>
  <c r="B112" i="42"/>
  <c r="A112" i="42"/>
  <c r="F111" i="42"/>
  <c r="E111" i="42"/>
  <c r="D111" i="42"/>
  <c r="C111" i="42"/>
  <c r="B111" i="42"/>
  <c r="A111" i="42"/>
  <c r="F110" i="42"/>
  <c r="E110" i="42"/>
  <c r="D110" i="42"/>
  <c r="C110" i="42"/>
  <c r="B110" i="42"/>
  <c r="A110" i="42"/>
  <c r="F109" i="42"/>
  <c r="E109" i="42"/>
  <c r="D109" i="42"/>
  <c r="C109" i="42"/>
  <c r="B109" i="42"/>
  <c r="A109" i="42"/>
  <c r="F108" i="42"/>
  <c r="E108" i="42"/>
  <c r="D108" i="42"/>
  <c r="C108" i="42"/>
  <c r="B108" i="42"/>
  <c r="A108" i="42"/>
  <c r="F107" i="42"/>
  <c r="E107" i="42"/>
  <c r="D107" i="42"/>
  <c r="C107" i="42"/>
  <c r="B107" i="42"/>
  <c r="A107" i="42"/>
  <c r="F106" i="42"/>
  <c r="E106" i="42"/>
  <c r="D106" i="42"/>
  <c r="C106" i="42"/>
  <c r="B106" i="42"/>
  <c r="A106" i="42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AQ160" i="41"/>
  <c r="AH160" i="41"/>
  <c r="Y160" i="41"/>
  <c r="V160" i="41" s="1"/>
  <c r="T160" i="41"/>
  <c r="S160" i="41"/>
  <c r="R160" i="41"/>
  <c r="O160" i="41"/>
  <c r="N160" i="41"/>
  <c r="M160" i="41"/>
  <c r="Q160" i="41" s="1"/>
  <c r="G160" i="41"/>
  <c r="F160" i="41"/>
  <c r="E160" i="41"/>
  <c r="D160" i="41"/>
  <c r="B160" i="41"/>
  <c r="A160" i="41"/>
  <c r="AQ159" i="41"/>
  <c r="AH159" i="41"/>
  <c r="Y159" i="41"/>
  <c r="T159" i="41"/>
  <c r="S159" i="41"/>
  <c r="R159" i="41"/>
  <c r="M159" i="41"/>
  <c r="G159" i="41"/>
  <c r="F159" i="41"/>
  <c r="E159" i="41"/>
  <c r="D159" i="41"/>
  <c r="B159" i="41"/>
  <c r="A159" i="41"/>
  <c r="AQ158" i="41"/>
  <c r="AH158" i="41"/>
  <c r="Y158" i="41"/>
  <c r="V158" i="41" s="1"/>
  <c r="T158" i="41"/>
  <c r="S158" i="41"/>
  <c r="R158" i="41"/>
  <c r="M158" i="41"/>
  <c r="Q158" i="41" s="1"/>
  <c r="G158" i="41"/>
  <c r="F158" i="41"/>
  <c r="E158" i="41"/>
  <c r="D158" i="41"/>
  <c r="B158" i="41"/>
  <c r="A158" i="41"/>
  <c r="AQ157" i="41"/>
  <c r="AH157" i="41"/>
  <c r="Y157" i="41"/>
  <c r="W157" i="41"/>
  <c r="V157" i="41"/>
  <c r="T157" i="41"/>
  <c r="S157" i="41"/>
  <c r="R157" i="41"/>
  <c r="Q157" i="41"/>
  <c r="P157" i="41"/>
  <c r="O157" i="41"/>
  <c r="M157" i="41"/>
  <c r="N157" i="41" s="1"/>
  <c r="K157" i="41"/>
  <c r="G157" i="41"/>
  <c r="F157" i="41"/>
  <c r="H157" i="41" s="1"/>
  <c r="E157" i="41"/>
  <c r="D157" i="41"/>
  <c r="B157" i="41"/>
  <c r="A157" i="41"/>
  <c r="AQ156" i="41"/>
  <c r="AH156" i="41"/>
  <c r="Y156" i="41"/>
  <c r="W156" i="41"/>
  <c r="V156" i="41"/>
  <c r="T156" i="41"/>
  <c r="S156" i="41"/>
  <c r="R156" i="41"/>
  <c r="P156" i="41"/>
  <c r="N156" i="41"/>
  <c r="M156" i="41"/>
  <c r="Q156" i="41" s="1"/>
  <c r="G156" i="41"/>
  <c r="F156" i="41"/>
  <c r="H156" i="41" s="1"/>
  <c r="E156" i="41"/>
  <c r="D156" i="41"/>
  <c r="B156" i="41"/>
  <c r="A156" i="41"/>
  <c r="AQ155" i="41"/>
  <c r="AJ155" i="41"/>
  <c r="AH155" i="41"/>
  <c r="Y155" i="41"/>
  <c r="V155" i="41"/>
  <c r="W155" i="41"/>
  <c r="T155" i="41"/>
  <c r="S155" i="41"/>
  <c r="R155" i="41"/>
  <c r="M155" i="41"/>
  <c r="Q155" i="41" s="1"/>
  <c r="J155" i="41"/>
  <c r="I155" i="41"/>
  <c r="H155" i="41"/>
  <c r="L155" i="41" s="1"/>
  <c r="G155" i="41"/>
  <c r="F155" i="41"/>
  <c r="E155" i="41"/>
  <c r="D155" i="41"/>
  <c r="B155" i="41"/>
  <c r="A155" i="41"/>
  <c r="AQ154" i="41"/>
  <c r="AH154" i="41"/>
  <c r="Y154" i="41"/>
  <c r="W154" i="41"/>
  <c r="T154" i="41"/>
  <c r="S154" i="41"/>
  <c r="R154" i="41"/>
  <c r="N154" i="41"/>
  <c r="M154" i="41"/>
  <c r="Q154" i="41" s="1"/>
  <c r="I154" i="41"/>
  <c r="H154" i="41"/>
  <c r="G154" i="41"/>
  <c r="F154" i="41"/>
  <c r="E154" i="41"/>
  <c r="D154" i="41"/>
  <c r="B154" i="41"/>
  <c r="A154" i="41"/>
  <c r="AS153" i="41"/>
  <c r="AT153" i="41" s="1"/>
  <c r="AV153" i="41" s="1"/>
  <c r="AQ153" i="41"/>
  <c r="AH153" i="41"/>
  <c r="AG153" i="41"/>
  <c r="Y153" i="41"/>
  <c r="W153" i="41"/>
  <c r="AP153" i="41" s="1"/>
  <c r="T153" i="41"/>
  <c r="S153" i="41"/>
  <c r="R153" i="41"/>
  <c r="M153" i="41"/>
  <c r="Q153" i="41" s="1"/>
  <c r="H153" i="41"/>
  <c r="G153" i="41"/>
  <c r="F153" i="41"/>
  <c r="E153" i="41"/>
  <c r="D153" i="41"/>
  <c r="B153" i="41"/>
  <c r="A153" i="41"/>
  <c r="AS152" i="41"/>
  <c r="AT152" i="41" s="1"/>
  <c r="AQ152" i="41"/>
  <c r="V152" i="41" s="1"/>
  <c r="AH152" i="41"/>
  <c r="Y152" i="41"/>
  <c r="W152" i="41"/>
  <c r="AP152" i="41" s="1"/>
  <c r="T152" i="41"/>
  <c r="S152" i="41"/>
  <c r="R152" i="41"/>
  <c r="Q152" i="41"/>
  <c r="M152" i="41"/>
  <c r="P152" i="41" s="1"/>
  <c r="G152" i="41"/>
  <c r="F152" i="41"/>
  <c r="E152" i="41"/>
  <c r="D152" i="41"/>
  <c r="B152" i="41"/>
  <c r="A152" i="41"/>
  <c r="AS151" i="41"/>
  <c r="AQ151" i="41"/>
  <c r="AP151" i="41"/>
  <c r="AH151" i="41"/>
  <c r="AD151" i="41"/>
  <c r="Y151" i="41"/>
  <c r="W151" i="41"/>
  <c r="AA151" i="41" s="1"/>
  <c r="AB151" i="41" s="1"/>
  <c r="AC151" i="41" s="1"/>
  <c r="T151" i="41"/>
  <c r="S151" i="41"/>
  <c r="R151" i="41"/>
  <c r="Q151" i="41"/>
  <c r="P151" i="41"/>
  <c r="M151" i="41"/>
  <c r="O151" i="41" s="1"/>
  <c r="G151" i="41"/>
  <c r="F151" i="41"/>
  <c r="E151" i="41"/>
  <c r="D151" i="41"/>
  <c r="B151" i="41"/>
  <c r="A151" i="41"/>
  <c r="AQ150" i="41"/>
  <c r="AH150" i="41"/>
  <c r="Y150" i="41"/>
  <c r="T150" i="41"/>
  <c r="S150" i="41"/>
  <c r="R150" i="41"/>
  <c r="Q150" i="41"/>
  <c r="P150" i="41"/>
  <c r="O150" i="41"/>
  <c r="M150" i="41"/>
  <c r="N150" i="41" s="1"/>
  <c r="J150" i="41"/>
  <c r="H150" i="41"/>
  <c r="L150" i="41" s="1"/>
  <c r="G150" i="41"/>
  <c r="F150" i="41"/>
  <c r="E150" i="41"/>
  <c r="D150" i="41"/>
  <c r="B150" i="41"/>
  <c r="A150" i="41"/>
  <c r="AQ149" i="41"/>
  <c r="AH149" i="41"/>
  <c r="Y149" i="41"/>
  <c r="T149" i="41"/>
  <c r="S149" i="41"/>
  <c r="R149" i="41"/>
  <c r="P149" i="41"/>
  <c r="O149" i="41"/>
  <c r="N149" i="41"/>
  <c r="M149" i="41"/>
  <c r="Q149" i="41" s="1"/>
  <c r="I149" i="41"/>
  <c r="H149" i="41"/>
  <c r="L149" i="41" s="1"/>
  <c r="G149" i="41"/>
  <c r="F149" i="41"/>
  <c r="E149" i="41"/>
  <c r="D149" i="41"/>
  <c r="B149" i="41"/>
  <c r="A149" i="41"/>
  <c r="AQ148" i="41"/>
  <c r="AH148" i="41"/>
  <c r="Y148" i="41"/>
  <c r="V148" i="41" s="1"/>
  <c r="T148" i="41"/>
  <c r="S148" i="41"/>
  <c r="R148" i="41"/>
  <c r="O148" i="41"/>
  <c r="N148" i="41"/>
  <c r="M148" i="41"/>
  <c r="Q148" i="41" s="1"/>
  <c r="H148" i="41"/>
  <c r="L148" i="41" s="1"/>
  <c r="G148" i="41"/>
  <c r="F148" i="41"/>
  <c r="E148" i="41"/>
  <c r="D148" i="41"/>
  <c r="B148" i="41"/>
  <c r="A148" i="41"/>
  <c r="AQ147" i="41"/>
  <c r="AH147" i="41"/>
  <c r="Y147" i="41"/>
  <c r="T147" i="41"/>
  <c r="S147" i="41"/>
  <c r="R147" i="41"/>
  <c r="N147" i="41"/>
  <c r="M147" i="41"/>
  <c r="G147" i="41"/>
  <c r="F147" i="41"/>
  <c r="E147" i="41"/>
  <c r="D147" i="41"/>
  <c r="B147" i="41"/>
  <c r="A147" i="41"/>
  <c r="AQ146" i="41"/>
  <c r="AH146" i="41"/>
  <c r="Y146" i="41"/>
  <c r="T146" i="41"/>
  <c r="S146" i="41"/>
  <c r="R146" i="41"/>
  <c r="M146" i="41"/>
  <c r="G146" i="41"/>
  <c r="F146" i="41"/>
  <c r="E146" i="41"/>
  <c r="D146" i="41"/>
  <c r="B146" i="41"/>
  <c r="A146" i="41"/>
  <c r="AQ145" i="41"/>
  <c r="AH145" i="41"/>
  <c r="Y145" i="41"/>
  <c r="V145" i="41"/>
  <c r="T145" i="41"/>
  <c r="S145" i="41"/>
  <c r="R145" i="41"/>
  <c r="Q145" i="41"/>
  <c r="P145" i="41"/>
  <c r="O145" i="41"/>
  <c r="N145" i="41"/>
  <c r="M145" i="41"/>
  <c r="G145" i="41"/>
  <c r="F145" i="41"/>
  <c r="H145" i="41" s="1"/>
  <c r="E145" i="41"/>
  <c r="D145" i="41"/>
  <c r="B145" i="41"/>
  <c r="W145" i="41" s="1"/>
  <c r="A145" i="41"/>
  <c r="AQ144" i="41"/>
  <c r="AJ144" i="41"/>
  <c r="AK144" i="41" s="1"/>
  <c r="AH144" i="41"/>
  <c r="Y144" i="41"/>
  <c r="W144" i="41"/>
  <c r="V144" i="41"/>
  <c r="T144" i="41"/>
  <c r="S144" i="41"/>
  <c r="R144" i="41"/>
  <c r="P144" i="41"/>
  <c r="O144" i="41"/>
  <c r="N144" i="41"/>
  <c r="M144" i="41"/>
  <c r="Q144" i="41" s="1"/>
  <c r="G144" i="41"/>
  <c r="F144" i="41"/>
  <c r="H144" i="41" s="1"/>
  <c r="E144" i="41"/>
  <c r="D144" i="41"/>
  <c r="B144" i="41"/>
  <c r="A144" i="41"/>
  <c r="AQ143" i="41"/>
  <c r="AJ143" i="41"/>
  <c r="AH143" i="41"/>
  <c r="Y143" i="41"/>
  <c r="V143" i="41"/>
  <c r="W143" i="41"/>
  <c r="T143" i="41"/>
  <c r="S143" i="41"/>
  <c r="R143" i="41"/>
  <c r="O143" i="41"/>
  <c r="M143" i="41"/>
  <c r="Q143" i="41" s="1"/>
  <c r="H143" i="41"/>
  <c r="I143" i="41" s="1"/>
  <c r="G143" i="41"/>
  <c r="F143" i="41"/>
  <c r="E143" i="41"/>
  <c r="D143" i="41"/>
  <c r="B143" i="41"/>
  <c r="A143" i="41"/>
  <c r="AQ142" i="41"/>
  <c r="AH142" i="41"/>
  <c r="AG142" i="41"/>
  <c r="Y142" i="41"/>
  <c r="W142" i="41"/>
  <c r="T142" i="41"/>
  <c r="S142" i="41"/>
  <c r="R142" i="41"/>
  <c r="N142" i="41"/>
  <c r="M142" i="41"/>
  <c r="Q142" i="41" s="1"/>
  <c r="I142" i="41"/>
  <c r="H142" i="41"/>
  <c r="G142" i="41"/>
  <c r="F142" i="41"/>
  <c r="E142" i="41"/>
  <c r="D142" i="41"/>
  <c r="B142" i="41"/>
  <c r="A142" i="41"/>
  <c r="AQ141" i="41"/>
  <c r="AH141" i="41"/>
  <c r="Y141" i="41"/>
  <c r="T141" i="41"/>
  <c r="S141" i="41"/>
  <c r="R141" i="41"/>
  <c r="M141" i="41"/>
  <c r="H141" i="41"/>
  <c r="G141" i="41"/>
  <c r="F141" i="41"/>
  <c r="E141" i="41"/>
  <c r="D141" i="41"/>
  <c r="B141" i="41"/>
  <c r="A141" i="41"/>
  <c r="AQ140" i="41"/>
  <c r="V140" i="41" s="1"/>
  <c r="AH140" i="41"/>
  <c r="Y140" i="41"/>
  <c r="W140" i="41"/>
  <c r="AP140" i="41" s="1"/>
  <c r="T140" i="41"/>
  <c r="S140" i="41"/>
  <c r="R140" i="41"/>
  <c r="Q140" i="41"/>
  <c r="M140" i="41"/>
  <c r="P140" i="41" s="1"/>
  <c r="G140" i="41"/>
  <c r="F140" i="41"/>
  <c r="E140" i="41"/>
  <c r="D140" i="41"/>
  <c r="B140" i="41"/>
  <c r="A140" i="41"/>
  <c r="AQ139" i="41"/>
  <c r="AH139" i="41"/>
  <c r="Y139" i="41"/>
  <c r="W139" i="41"/>
  <c r="T139" i="41"/>
  <c r="S139" i="41"/>
  <c r="R139" i="41"/>
  <c r="Q139" i="41"/>
  <c r="P139" i="41"/>
  <c r="O139" i="41"/>
  <c r="N139" i="41"/>
  <c r="M139" i="41"/>
  <c r="G139" i="41"/>
  <c r="F139" i="41"/>
  <c r="E139" i="41"/>
  <c r="D139" i="41"/>
  <c r="B139" i="41"/>
  <c r="A139" i="41"/>
  <c r="AQ138" i="41"/>
  <c r="AH138" i="41"/>
  <c r="Y138" i="41"/>
  <c r="V138" i="41"/>
  <c r="T138" i="41"/>
  <c r="S138" i="41"/>
  <c r="R138" i="41"/>
  <c r="Q138" i="41"/>
  <c r="P138" i="41"/>
  <c r="O138" i="41"/>
  <c r="M138" i="41"/>
  <c r="N138" i="41" s="1"/>
  <c r="J138" i="41"/>
  <c r="H138" i="41"/>
  <c r="L138" i="41" s="1"/>
  <c r="G138" i="41"/>
  <c r="F138" i="41"/>
  <c r="E138" i="41"/>
  <c r="D138" i="41"/>
  <c r="B138" i="41"/>
  <c r="A138" i="41"/>
  <c r="AQ137" i="41"/>
  <c r="AH137" i="41"/>
  <c r="Y137" i="41"/>
  <c r="T137" i="41"/>
  <c r="S137" i="41"/>
  <c r="R137" i="41"/>
  <c r="P137" i="41"/>
  <c r="O137" i="41"/>
  <c r="N137" i="41"/>
  <c r="M137" i="41"/>
  <c r="Q137" i="41" s="1"/>
  <c r="I137" i="41"/>
  <c r="H137" i="41"/>
  <c r="L137" i="41" s="1"/>
  <c r="G137" i="41"/>
  <c r="F137" i="41"/>
  <c r="E137" i="41"/>
  <c r="D137" i="41"/>
  <c r="B137" i="41"/>
  <c r="A137" i="41"/>
  <c r="AQ136" i="41"/>
  <c r="AH136" i="41"/>
  <c r="Y136" i="41"/>
  <c r="V136" i="41" s="1"/>
  <c r="T136" i="41"/>
  <c r="S136" i="41"/>
  <c r="R136" i="41"/>
  <c r="O136" i="41"/>
  <c r="M136" i="41"/>
  <c r="H136" i="41"/>
  <c r="G136" i="41"/>
  <c r="F136" i="41"/>
  <c r="E136" i="41"/>
  <c r="D136" i="41"/>
  <c r="B136" i="41"/>
  <c r="A136" i="41"/>
  <c r="AQ135" i="41"/>
  <c r="AH135" i="41"/>
  <c r="Y135" i="41"/>
  <c r="T135" i="41"/>
  <c r="S135" i="41"/>
  <c r="R135" i="41"/>
  <c r="Q135" i="41"/>
  <c r="N135" i="41"/>
  <c r="M135" i="41"/>
  <c r="G135" i="41"/>
  <c r="F135" i="41"/>
  <c r="E135" i="41"/>
  <c r="D135" i="41"/>
  <c r="B135" i="41"/>
  <c r="A135" i="41"/>
  <c r="AQ134" i="41"/>
  <c r="AH134" i="41"/>
  <c r="Y134" i="41"/>
  <c r="T134" i="41"/>
  <c r="S134" i="41"/>
  <c r="R134" i="41"/>
  <c r="Q134" i="41"/>
  <c r="M134" i="41"/>
  <c r="G134" i="41"/>
  <c r="F134" i="41"/>
  <c r="E134" i="41"/>
  <c r="D134" i="41"/>
  <c r="B134" i="41"/>
  <c r="A134" i="41"/>
  <c r="AQ133" i="41"/>
  <c r="V133" i="41" s="1"/>
  <c r="AH133" i="41"/>
  <c r="Y133" i="41"/>
  <c r="T133" i="41"/>
  <c r="S133" i="41"/>
  <c r="R133" i="41"/>
  <c r="Q133" i="41"/>
  <c r="P133" i="41"/>
  <c r="O133" i="41"/>
  <c r="N133" i="41"/>
  <c r="M133" i="41"/>
  <c r="G133" i="41"/>
  <c r="F133" i="41"/>
  <c r="H133" i="41" s="1"/>
  <c r="E133" i="41"/>
  <c r="D133" i="41"/>
  <c r="B133" i="41"/>
  <c r="A133" i="41"/>
  <c r="AQ132" i="41"/>
  <c r="AH132" i="41"/>
  <c r="V132" i="41" s="1"/>
  <c r="Y132" i="41"/>
  <c r="T132" i="41"/>
  <c r="S132" i="41"/>
  <c r="R132" i="41"/>
  <c r="Q132" i="41"/>
  <c r="P132" i="41"/>
  <c r="O132" i="41"/>
  <c r="N132" i="41"/>
  <c r="M132" i="41"/>
  <c r="K132" i="41"/>
  <c r="J132" i="41"/>
  <c r="G132" i="41"/>
  <c r="F132" i="41"/>
  <c r="H132" i="41" s="1"/>
  <c r="L132" i="41" s="1"/>
  <c r="E132" i="41"/>
  <c r="D132" i="41"/>
  <c r="B132" i="41"/>
  <c r="A132" i="41"/>
  <c r="AQ131" i="41"/>
  <c r="AH131" i="41"/>
  <c r="Y131" i="41"/>
  <c r="W131" i="41"/>
  <c r="AY131" i="41" s="1"/>
  <c r="T131" i="41"/>
  <c r="S131" i="41"/>
  <c r="R131" i="41"/>
  <c r="N131" i="41"/>
  <c r="M131" i="41"/>
  <c r="J131" i="41"/>
  <c r="G131" i="41"/>
  <c r="F131" i="41"/>
  <c r="H131" i="41" s="1"/>
  <c r="E131" i="41"/>
  <c r="D131" i="41"/>
  <c r="B131" i="41"/>
  <c r="A131" i="41"/>
  <c r="AY130" i="41"/>
  <c r="AQ130" i="41"/>
  <c r="AH130" i="41"/>
  <c r="Y130" i="41"/>
  <c r="W130" i="41"/>
  <c r="X130" i="41" s="1"/>
  <c r="T130" i="41"/>
  <c r="S130" i="41"/>
  <c r="R130" i="41"/>
  <c r="M130" i="41"/>
  <c r="I130" i="41"/>
  <c r="H130" i="41"/>
  <c r="G130" i="41"/>
  <c r="F130" i="41"/>
  <c r="E130" i="41"/>
  <c r="D130" i="41"/>
  <c r="B130" i="41"/>
  <c r="A130" i="41"/>
  <c r="AQ129" i="41"/>
  <c r="AH129" i="41"/>
  <c r="V129" i="41" s="1"/>
  <c r="AG129" i="41"/>
  <c r="Y129" i="41"/>
  <c r="W129" i="41"/>
  <c r="T129" i="41"/>
  <c r="S129" i="41"/>
  <c r="R129" i="41"/>
  <c r="Q129" i="41"/>
  <c r="P129" i="41"/>
  <c r="N129" i="41"/>
  <c r="M129" i="41"/>
  <c r="O129" i="41" s="1"/>
  <c r="L129" i="41"/>
  <c r="H129" i="41"/>
  <c r="J129" i="41" s="1"/>
  <c r="G129" i="41"/>
  <c r="F129" i="41"/>
  <c r="E129" i="41"/>
  <c r="D129" i="41"/>
  <c r="B129" i="41"/>
  <c r="A129" i="41"/>
  <c r="AQ128" i="41"/>
  <c r="AH128" i="41"/>
  <c r="Y128" i="41"/>
  <c r="W128" i="41"/>
  <c r="V128" i="41"/>
  <c r="T128" i="41"/>
  <c r="S128" i="41"/>
  <c r="R128" i="41"/>
  <c r="P128" i="41"/>
  <c r="O128" i="41"/>
  <c r="M128" i="41"/>
  <c r="Q128" i="41" s="1"/>
  <c r="G128" i="41"/>
  <c r="F128" i="41"/>
  <c r="E128" i="41"/>
  <c r="D128" i="41"/>
  <c r="B128" i="41"/>
  <c r="A128" i="41"/>
  <c r="AQ127" i="41"/>
  <c r="AJ127" i="41"/>
  <c r="AH127" i="41"/>
  <c r="Y127" i="41"/>
  <c r="W127" i="41"/>
  <c r="AS127" i="41" s="1"/>
  <c r="AT127" i="41" s="1"/>
  <c r="T127" i="41"/>
  <c r="S127" i="41"/>
  <c r="R127" i="41"/>
  <c r="Q127" i="41"/>
  <c r="P127" i="41"/>
  <c r="O127" i="41"/>
  <c r="N127" i="41"/>
  <c r="M127" i="41"/>
  <c r="G127" i="41"/>
  <c r="F127" i="41"/>
  <c r="E127" i="41"/>
  <c r="D127" i="41"/>
  <c r="B127" i="41"/>
  <c r="A127" i="41"/>
  <c r="AQ126" i="41"/>
  <c r="AH126" i="41"/>
  <c r="Y126" i="41"/>
  <c r="W126" i="41"/>
  <c r="AP126" i="41" s="1"/>
  <c r="T126" i="41"/>
  <c r="S126" i="41"/>
  <c r="R126" i="41"/>
  <c r="Q126" i="41"/>
  <c r="P126" i="41"/>
  <c r="N126" i="41"/>
  <c r="M126" i="41"/>
  <c r="O126" i="41" s="1"/>
  <c r="G126" i="41"/>
  <c r="F126" i="41"/>
  <c r="E126" i="41"/>
  <c r="D126" i="41"/>
  <c r="B126" i="41"/>
  <c r="A126" i="41"/>
  <c r="AQ125" i="41"/>
  <c r="AH125" i="41"/>
  <c r="Y125" i="41"/>
  <c r="T125" i="41"/>
  <c r="S125" i="41"/>
  <c r="R125" i="41"/>
  <c r="M125" i="41"/>
  <c r="H125" i="41"/>
  <c r="G125" i="41"/>
  <c r="F125" i="41"/>
  <c r="E125" i="41"/>
  <c r="D125" i="41"/>
  <c r="B125" i="41"/>
  <c r="A125" i="41"/>
  <c r="AQ124" i="41"/>
  <c r="AH124" i="41"/>
  <c r="Y124" i="41"/>
  <c r="V124" i="41" s="1"/>
  <c r="T124" i="41"/>
  <c r="S124" i="41"/>
  <c r="R124" i="41"/>
  <c r="Q124" i="41"/>
  <c r="P124" i="41"/>
  <c r="O124" i="41"/>
  <c r="N124" i="41"/>
  <c r="M124" i="41"/>
  <c r="G124" i="41"/>
  <c r="F124" i="41"/>
  <c r="E124" i="41"/>
  <c r="D124" i="41"/>
  <c r="B124" i="41"/>
  <c r="A124" i="41"/>
  <c r="AQ123" i="41"/>
  <c r="AH123" i="41"/>
  <c r="Y123" i="41"/>
  <c r="T123" i="41"/>
  <c r="S123" i="41"/>
  <c r="R123" i="41"/>
  <c r="M123" i="41"/>
  <c r="G123" i="41"/>
  <c r="F123" i="41"/>
  <c r="E123" i="41"/>
  <c r="D123" i="41"/>
  <c r="B123" i="41"/>
  <c r="A123" i="41"/>
  <c r="AQ122" i="41"/>
  <c r="AH122" i="41"/>
  <c r="Y122" i="41"/>
  <c r="V122" i="41" s="1"/>
  <c r="T122" i="41"/>
  <c r="S122" i="41"/>
  <c r="R122" i="41"/>
  <c r="N122" i="41"/>
  <c r="M122" i="41"/>
  <c r="P122" i="41" s="1"/>
  <c r="L122" i="41"/>
  <c r="J122" i="41"/>
  <c r="G122" i="41"/>
  <c r="F122" i="41"/>
  <c r="H122" i="41" s="1"/>
  <c r="E122" i="41"/>
  <c r="D122" i="41"/>
  <c r="B122" i="41"/>
  <c r="A122" i="41"/>
  <c r="AQ121" i="41"/>
  <c r="AH121" i="41"/>
  <c r="Y121" i="41"/>
  <c r="T121" i="41"/>
  <c r="S121" i="41"/>
  <c r="R121" i="41"/>
  <c r="M121" i="41"/>
  <c r="L121" i="41"/>
  <c r="K121" i="41"/>
  <c r="I121" i="41"/>
  <c r="H121" i="41"/>
  <c r="J121" i="41" s="1"/>
  <c r="G121" i="41"/>
  <c r="F121" i="41"/>
  <c r="E121" i="41"/>
  <c r="D121" i="41"/>
  <c r="B121" i="41"/>
  <c r="A121" i="41"/>
  <c r="AY120" i="41"/>
  <c r="AQ120" i="41"/>
  <c r="AH120" i="41"/>
  <c r="AG120" i="41"/>
  <c r="AA120" i="41"/>
  <c r="AB120" i="41" s="1"/>
  <c r="Y120" i="41"/>
  <c r="W120" i="41"/>
  <c r="V120" i="41"/>
  <c r="T120" i="41"/>
  <c r="S120" i="41"/>
  <c r="R120" i="41"/>
  <c r="N120" i="41"/>
  <c r="M120" i="41"/>
  <c r="L120" i="41"/>
  <c r="K120" i="41"/>
  <c r="J120" i="41"/>
  <c r="H120" i="41"/>
  <c r="I120" i="41" s="1"/>
  <c r="G120" i="41"/>
  <c r="F120" i="41"/>
  <c r="E120" i="41"/>
  <c r="D120" i="41"/>
  <c r="B120" i="41"/>
  <c r="A120" i="41"/>
  <c r="AQ119" i="41"/>
  <c r="AH119" i="41"/>
  <c r="V119" i="41" s="1"/>
  <c r="Y119" i="41"/>
  <c r="W119" i="41"/>
  <c r="AY119" i="41" s="1"/>
  <c r="T119" i="41"/>
  <c r="S119" i="41"/>
  <c r="R119" i="41"/>
  <c r="N119" i="41"/>
  <c r="M119" i="41"/>
  <c r="G119" i="41"/>
  <c r="F119" i="41"/>
  <c r="E119" i="41"/>
  <c r="D119" i="41"/>
  <c r="B119" i="41"/>
  <c r="A119" i="41"/>
  <c r="AQ118" i="41"/>
  <c r="AH118" i="41"/>
  <c r="Y118" i="41"/>
  <c r="V118" i="41" s="1"/>
  <c r="W118" i="41"/>
  <c r="AY118" i="41" s="1"/>
  <c r="T118" i="41"/>
  <c r="S118" i="41"/>
  <c r="R118" i="41"/>
  <c r="M118" i="41"/>
  <c r="G118" i="41"/>
  <c r="F118" i="41"/>
  <c r="E118" i="41"/>
  <c r="D118" i="41"/>
  <c r="B118" i="41"/>
  <c r="A118" i="41"/>
  <c r="AQ117" i="41"/>
  <c r="AH117" i="41"/>
  <c r="Y117" i="41"/>
  <c r="V117" i="41"/>
  <c r="W117" i="41"/>
  <c r="AY117" i="41" s="1"/>
  <c r="T117" i="41"/>
  <c r="S117" i="41"/>
  <c r="R117" i="41"/>
  <c r="Q117" i="41"/>
  <c r="P117" i="41"/>
  <c r="N117" i="41"/>
  <c r="M117" i="41"/>
  <c r="O117" i="41" s="1"/>
  <c r="H117" i="41"/>
  <c r="G117" i="41"/>
  <c r="F117" i="41"/>
  <c r="E117" i="41"/>
  <c r="D117" i="41"/>
  <c r="B117" i="41"/>
  <c r="A117" i="41"/>
  <c r="AQ116" i="41"/>
  <c r="AH116" i="41"/>
  <c r="V116" i="41" s="1"/>
  <c r="Y116" i="41"/>
  <c r="W116" i="41"/>
  <c r="AS116" i="41" s="1"/>
  <c r="AT116" i="41" s="1"/>
  <c r="T116" i="41"/>
  <c r="S116" i="41"/>
  <c r="R116" i="41"/>
  <c r="Q116" i="41"/>
  <c r="P116" i="41"/>
  <c r="O116" i="41"/>
  <c r="M116" i="41"/>
  <c r="N116" i="41" s="1"/>
  <c r="G116" i="41"/>
  <c r="F116" i="41"/>
  <c r="E116" i="41"/>
  <c r="D116" i="41"/>
  <c r="B116" i="41"/>
  <c r="A116" i="41"/>
  <c r="AQ115" i="41"/>
  <c r="AJ115" i="41"/>
  <c r="AH115" i="41"/>
  <c r="AA115" i="41"/>
  <c r="AB115" i="41" s="1"/>
  <c r="Y115" i="41"/>
  <c r="W115" i="41"/>
  <c r="AG115" i="41" s="1"/>
  <c r="T115" i="41"/>
  <c r="S115" i="41"/>
  <c r="R115" i="41"/>
  <c r="Q115" i="41"/>
  <c r="P115" i="41"/>
  <c r="O115" i="41"/>
  <c r="N115" i="41"/>
  <c r="M115" i="41"/>
  <c r="G115" i="41"/>
  <c r="F115" i="41"/>
  <c r="E115" i="41"/>
  <c r="D115" i="41"/>
  <c r="B115" i="41"/>
  <c r="A115" i="41"/>
  <c r="AQ114" i="41"/>
  <c r="AH114" i="41"/>
  <c r="AA114" i="41"/>
  <c r="Y114" i="41"/>
  <c r="W114" i="41"/>
  <c r="AG114" i="41" s="1"/>
  <c r="T114" i="41"/>
  <c r="S114" i="41"/>
  <c r="R114" i="41"/>
  <c r="Q114" i="41"/>
  <c r="P114" i="41"/>
  <c r="N114" i="41"/>
  <c r="M114" i="41"/>
  <c r="O114" i="41" s="1"/>
  <c r="G114" i="41"/>
  <c r="F114" i="41"/>
  <c r="E114" i="41"/>
  <c r="D114" i="41"/>
  <c r="B114" i="41"/>
  <c r="A114" i="41"/>
  <c r="AQ113" i="41"/>
  <c r="AH113" i="41"/>
  <c r="Y113" i="41"/>
  <c r="V113" i="41" s="1"/>
  <c r="T113" i="41"/>
  <c r="S113" i="41"/>
  <c r="R113" i="41"/>
  <c r="P113" i="41"/>
  <c r="O113" i="41"/>
  <c r="N113" i="41"/>
  <c r="M113" i="41"/>
  <c r="Q113" i="41" s="1"/>
  <c r="G113" i="41"/>
  <c r="F113" i="41"/>
  <c r="E113" i="41"/>
  <c r="D113" i="41"/>
  <c r="B113" i="41"/>
  <c r="A113" i="41"/>
  <c r="AQ112" i="41"/>
  <c r="AH112" i="41"/>
  <c r="Y112" i="41"/>
  <c r="W112" i="41"/>
  <c r="T112" i="41"/>
  <c r="S112" i="41"/>
  <c r="R112" i="41"/>
  <c r="Q112" i="41"/>
  <c r="P112" i="41"/>
  <c r="O112" i="41"/>
  <c r="M112" i="41"/>
  <c r="N112" i="41" s="1"/>
  <c r="G112" i="41"/>
  <c r="F112" i="41"/>
  <c r="E112" i="41"/>
  <c r="D112" i="41"/>
  <c r="B112" i="41"/>
  <c r="A112" i="41"/>
  <c r="AQ111" i="41"/>
  <c r="AH111" i="41"/>
  <c r="Y111" i="41"/>
  <c r="V111" i="41"/>
  <c r="T111" i="41"/>
  <c r="S111" i="41"/>
  <c r="R111" i="41"/>
  <c r="Q111" i="41"/>
  <c r="P111" i="41"/>
  <c r="M111" i="41"/>
  <c r="O111" i="41" s="1"/>
  <c r="G111" i="41"/>
  <c r="F111" i="41"/>
  <c r="H111" i="41" s="1"/>
  <c r="E111" i="41"/>
  <c r="D111" i="41"/>
  <c r="B111" i="41"/>
  <c r="A111" i="41"/>
  <c r="AQ110" i="41"/>
  <c r="AH110" i="41"/>
  <c r="Y110" i="41"/>
  <c r="V110" i="41"/>
  <c r="T110" i="41"/>
  <c r="S110" i="41"/>
  <c r="R110" i="41"/>
  <c r="Q110" i="41"/>
  <c r="P110" i="41"/>
  <c r="O110" i="41"/>
  <c r="M110" i="41"/>
  <c r="N110" i="41" s="1"/>
  <c r="G110" i="41"/>
  <c r="F110" i="41"/>
  <c r="E110" i="41"/>
  <c r="D110" i="41"/>
  <c r="B110" i="41"/>
  <c r="A110" i="41"/>
  <c r="AQ109" i="41"/>
  <c r="AH109" i="41"/>
  <c r="Y109" i="41"/>
  <c r="V109" i="41"/>
  <c r="W109" i="41"/>
  <c r="AJ109" i="41" s="1"/>
  <c r="T109" i="41"/>
  <c r="S109" i="41"/>
  <c r="R109" i="41"/>
  <c r="Q109" i="41"/>
  <c r="P109" i="41"/>
  <c r="O109" i="41"/>
  <c r="N109" i="41"/>
  <c r="M109" i="41"/>
  <c r="G109" i="41"/>
  <c r="F109" i="41"/>
  <c r="E109" i="41"/>
  <c r="D109" i="41"/>
  <c r="B109" i="41"/>
  <c r="A109" i="41"/>
  <c r="AQ108" i="41"/>
  <c r="AH108" i="41"/>
  <c r="Y108" i="41"/>
  <c r="W108" i="41"/>
  <c r="T108" i="41"/>
  <c r="S108" i="41"/>
  <c r="R108" i="41"/>
  <c r="Q108" i="41"/>
  <c r="P108" i="41"/>
  <c r="O108" i="41"/>
  <c r="M108" i="41"/>
  <c r="N108" i="41" s="1"/>
  <c r="H108" i="41"/>
  <c r="G108" i="41"/>
  <c r="F108" i="41"/>
  <c r="E108" i="41"/>
  <c r="D108" i="41"/>
  <c r="B108" i="41"/>
  <c r="A108" i="41"/>
  <c r="AQ107" i="41"/>
  <c r="AH107" i="41"/>
  <c r="Y107" i="41"/>
  <c r="V107" i="41" s="1"/>
  <c r="T107" i="41"/>
  <c r="S107" i="41"/>
  <c r="R107" i="41"/>
  <c r="P107" i="41"/>
  <c r="O107" i="41"/>
  <c r="N107" i="41"/>
  <c r="M107" i="41"/>
  <c r="Q107" i="41" s="1"/>
  <c r="H107" i="41"/>
  <c r="G107" i="41"/>
  <c r="F107" i="41"/>
  <c r="E107" i="41"/>
  <c r="D107" i="41"/>
  <c r="B107" i="41"/>
  <c r="A107" i="41"/>
  <c r="AQ106" i="41"/>
  <c r="AH106" i="41"/>
  <c r="Y106" i="41"/>
  <c r="T106" i="41"/>
  <c r="S106" i="41"/>
  <c r="R106" i="41"/>
  <c r="N106" i="41"/>
  <c r="M106" i="41"/>
  <c r="P106" i="41" s="1"/>
  <c r="G106" i="41"/>
  <c r="F106" i="41"/>
  <c r="E106" i="41"/>
  <c r="D106" i="41"/>
  <c r="B106" i="41"/>
  <c r="A106" i="41"/>
  <c r="AY105" i="41"/>
  <c r="AS105" i="41"/>
  <c r="AQ105" i="41"/>
  <c r="AJ105" i="41"/>
  <c r="AK105" i="41" s="1"/>
  <c r="AL105" i="41" s="1"/>
  <c r="AH105" i="41"/>
  <c r="AA105" i="41"/>
  <c r="Y105" i="41"/>
  <c r="W105" i="41"/>
  <c r="AG105" i="41" s="1"/>
  <c r="T105" i="41"/>
  <c r="S105" i="41"/>
  <c r="R105" i="41"/>
  <c r="M105" i="41"/>
  <c r="G105" i="41"/>
  <c r="F105" i="41"/>
  <c r="E105" i="41"/>
  <c r="D105" i="41"/>
  <c r="B105" i="41"/>
  <c r="A105" i="41"/>
  <c r="AQ104" i="41"/>
  <c r="AH104" i="41"/>
  <c r="Y104" i="41"/>
  <c r="W104" i="41"/>
  <c r="AP104" i="41" s="1"/>
  <c r="T104" i="41"/>
  <c r="S104" i="41"/>
  <c r="R104" i="41"/>
  <c r="M104" i="41"/>
  <c r="G104" i="41"/>
  <c r="F104" i="41"/>
  <c r="E104" i="41"/>
  <c r="D104" i="41"/>
  <c r="B104" i="41"/>
  <c r="A104" i="41"/>
  <c r="AQ103" i="41"/>
  <c r="AH103" i="41"/>
  <c r="Y103" i="41"/>
  <c r="V103" i="41"/>
  <c r="T103" i="41"/>
  <c r="S103" i="41"/>
  <c r="R103" i="41"/>
  <c r="Q103" i="41"/>
  <c r="P103" i="41"/>
  <c r="O103" i="41"/>
  <c r="N103" i="41"/>
  <c r="M103" i="41"/>
  <c r="L103" i="41"/>
  <c r="K103" i="41"/>
  <c r="J103" i="41"/>
  <c r="H103" i="41"/>
  <c r="I103" i="41" s="1"/>
  <c r="G103" i="41"/>
  <c r="F103" i="41"/>
  <c r="E103" i="41"/>
  <c r="D103" i="41"/>
  <c r="B103" i="41"/>
  <c r="A103" i="41"/>
  <c r="AQ102" i="41"/>
  <c r="AH102" i="41"/>
  <c r="Y102" i="41"/>
  <c r="T102" i="41"/>
  <c r="S102" i="41"/>
  <c r="R102" i="41"/>
  <c r="O102" i="41"/>
  <c r="N102" i="41"/>
  <c r="M102" i="41"/>
  <c r="Q102" i="41" s="1"/>
  <c r="K102" i="41"/>
  <c r="J102" i="41"/>
  <c r="I102" i="41"/>
  <c r="H102" i="41"/>
  <c r="L102" i="41" s="1"/>
  <c r="G102" i="41"/>
  <c r="F102" i="41"/>
  <c r="E102" i="41"/>
  <c r="D102" i="41"/>
  <c r="B102" i="41"/>
  <c r="A102" i="41"/>
  <c r="AQ101" i="41"/>
  <c r="AH101" i="41"/>
  <c r="AG101" i="41"/>
  <c r="Y101" i="41"/>
  <c r="W101" i="41"/>
  <c r="AS101" i="41" s="1"/>
  <c r="AT101" i="41" s="1"/>
  <c r="T101" i="41"/>
  <c r="S101" i="41"/>
  <c r="R101" i="41"/>
  <c r="N101" i="41"/>
  <c r="M101" i="41"/>
  <c r="G101" i="41"/>
  <c r="F101" i="41"/>
  <c r="E101" i="41"/>
  <c r="D101" i="41"/>
  <c r="B101" i="41"/>
  <c r="A101" i="41"/>
  <c r="AQ100" i="41"/>
  <c r="AH100" i="41"/>
  <c r="Y100" i="41"/>
  <c r="W100" i="41"/>
  <c r="AS100" i="41" s="1"/>
  <c r="AT100" i="41" s="1"/>
  <c r="T100" i="41"/>
  <c r="S100" i="41"/>
  <c r="R100" i="41"/>
  <c r="Q100" i="41"/>
  <c r="M100" i="41"/>
  <c r="G100" i="41"/>
  <c r="F100" i="41"/>
  <c r="E100" i="41"/>
  <c r="D100" i="41"/>
  <c r="B100" i="41"/>
  <c r="A100" i="41"/>
  <c r="AQ99" i="41"/>
  <c r="AH99" i="41"/>
  <c r="AG99" i="41"/>
  <c r="Y99" i="41"/>
  <c r="V99" i="41"/>
  <c r="T99" i="41"/>
  <c r="S99" i="41"/>
  <c r="R99" i="41"/>
  <c r="Q99" i="41"/>
  <c r="M99" i="41"/>
  <c r="L99" i="41"/>
  <c r="K99" i="41"/>
  <c r="H99" i="41"/>
  <c r="I99" i="41" s="1"/>
  <c r="G99" i="41"/>
  <c r="F99" i="41"/>
  <c r="E99" i="41"/>
  <c r="D99" i="41"/>
  <c r="B99" i="41"/>
  <c r="W99" i="41" s="1"/>
  <c r="A99" i="41"/>
  <c r="AQ98" i="41"/>
  <c r="AH98" i="41"/>
  <c r="V98" i="41" s="1"/>
  <c r="Y98" i="41"/>
  <c r="T98" i="41"/>
  <c r="S98" i="41"/>
  <c r="R98" i="41"/>
  <c r="Q98" i="41"/>
  <c r="P98" i="41"/>
  <c r="O98" i="41"/>
  <c r="M98" i="41"/>
  <c r="N98" i="41" s="1"/>
  <c r="G98" i="41"/>
  <c r="F98" i="41"/>
  <c r="E98" i="41"/>
  <c r="D98" i="41"/>
  <c r="B98" i="41"/>
  <c r="A98" i="41"/>
  <c r="AQ97" i="41"/>
  <c r="AH97" i="41"/>
  <c r="Y97" i="41"/>
  <c r="T97" i="41"/>
  <c r="S97" i="41"/>
  <c r="R97" i="41"/>
  <c r="P97" i="41"/>
  <c r="O97" i="41"/>
  <c r="M97" i="41"/>
  <c r="Q97" i="41" s="1"/>
  <c r="G97" i="41"/>
  <c r="F97" i="41"/>
  <c r="E97" i="41"/>
  <c r="D97" i="41"/>
  <c r="B97" i="41"/>
  <c r="A97" i="41"/>
  <c r="AQ96" i="41"/>
  <c r="AH96" i="41"/>
  <c r="Y96" i="41"/>
  <c r="V96" i="41"/>
  <c r="T96" i="41"/>
  <c r="S96" i="41"/>
  <c r="R96" i="41"/>
  <c r="Q96" i="41"/>
  <c r="O96" i="41"/>
  <c r="N96" i="41"/>
  <c r="M96" i="41"/>
  <c r="P96" i="41" s="1"/>
  <c r="K96" i="41"/>
  <c r="J96" i="41"/>
  <c r="H96" i="41"/>
  <c r="I96" i="41" s="1"/>
  <c r="G96" i="41"/>
  <c r="F96" i="41"/>
  <c r="E96" i="41"/>
  <c r="D96" i="41"/>
  <c r="B96" i="41"/>
  <c r="W96" i="41" s="1"/>
  <c r="A96" i="41"/>
  <c r="AQ95" i="41"/>
  <c r="AH95" i="41"/>
  <c r="AA95" i="41"/>
  <c r="Y95" i="41"/>
  <c r="AB95" i="41" s="1"/>
  <c r="W95" i="41"/>
  <c r="AJ95" i="41" s="1"/>
  <c r="T95" i="41"/>
  <c r="S95" i="41"/>
  <c r="R95" i="41"/>
  <c r="M95" i="41"/>
  <c r="J95" i="41"/>
  <c r="I95" i="41"/>
  <c r="H95" i="41"/>
  <c r="L95" i="41" s="1"/>
  <c r="G95" i="41"/>
  <c r="F95" i="41"/>
  <c r="E95" i="41"/>
  <c r="D95" i="41"/>
  <c r="B95" i="41"/>
  <c r="A95" i="41"/>
  <c r="AY94" i="41"/>
  <c r="AQ94" i="41"/>
  <c r="AH94" i="41"/>
  <c r="Y94" i="41"/>
  <c r="W94" i="41"/>
  <c r="X94" i="41" s="1"/>
  <c r="T94" i="41"/>
  <c r="S94" i="41"/>
  <c r="R94" i="41"/>
  <c r="M94" i="41"/>
  <c r="I94" i="41"/>
  <c r="G94" i="41"/>
  <c r="F94" i="41"/>
  <c r="H94" i="41" s="1"/>
  <c r="E94" i="41"/>
  <c r="D94" i="41"/>
  <c r="B94" i="41"/>
  <c r="A94" i="41"/>
  <c r="AQ93" i="41"/>
  <c r="AH93" i="41"/>
  <c r="V93" i="41" s="1"/>
  <c r="Y93" i="41"/>
  <c r="W93" i="41"/>
  <c r="AY93" i="41" s="1"/>
  <c r="T93" i="41"/>
  <c r="S93" i="41"/>
  <c r="R93" i="41"/>
  <c r="Q93" i="41"/>
  <c r="O93" i="41"/>
  <c r="N93" i="41"/>
  <c r="M93" i="41"/>
  <c r="P93" i="41" s="1"/>
  <c r="L93" i="41"/>
  <c r="K93" i="41"/>
  <c r="H93" i="41"/>
  <c r="G93" i="41"/>
  <c r="F93" i="41"/>
  <c r="E93" i="41"/>
  <c r="D93" i="41"/>
  <c r="B93" i="41"/>
  <c r="A93" i="41"/>
  <c r="AQ92" i="41"/>
  <c r="AH92" i="41"/>
  <c r="Y92" i="41"/>
  <c r="W92" i="41"/>
  <c r="V92" i="41"/>
  <c r="T92" i="41"/>
  <c r="S92" i="41"/>
  <c r="R92" i="41"/>
  <c r="Q92" i="41"/>
  <c r="P92" i="41"/>
  <c r="M92" i="41"/>
  <c r="O92" i="41" s="1"/>
  <c r="G92" i="41"/>
  <c r="F92" i="41"/>
  <c r="E92" i="41"/>
  <c r="D92" i="41"/>
  <c r="B92" i="41"/>
  <c r="A92" i="41"/>
  <c r="AQ91" i="41"/>
  <c r="AJ91" i="41"/>
  <c r="AH91" i="41"/>
  <c r="Y91" i="41"/>
  <c r="V91" i="41"/>
  <c r="W91" i="41"/>
  <c r="AS91" i="41" s="1"/>
  <c r="T91" i="41"/>
  <c r="S91" i="41"/>
  <c r="R91" i="41"/>
  <c r="Q91" i="41"/>
  <c r="P91" i="41"/>
  <c r="O91" i="41"/>
  <c r="M91" i="41"/>
  <c r="N91" i="41" s="1"/>
  <c r="G91" i="41"/>
  <c r="F91" i="41"/>
  <c r="E91" i="41"/>
  <c r="D91" i="41"/>
  <c r="B91" i="41"/>
  <c r="A91" i="41"/>
  <c r="AQ90" i="41"/>
  <c r="AH90" i="41"/>
  <c r="Y90" i="41"/>
  <c r="V90" i="41" s="1"/>
  <c r="W90" i="41"/>
  <c r="T90" i="41"/>
  <c r="S90" i="41"/>
  <c r="R90" i="41"/>
  <c r="Q90" i="41"/>
  <c r="P90" i="41"/>
  <c r="O90" i="41"/>
  <c r="N90" i="41"/>
  <c r="M90" i="41"/>
  <c r="I90" i="41"/>
  <c r="H90" i="41"/>
  <c r="G90" i="41"/>
  <c r="F90" i="41"/>
  <c r="X90" i="41" s="1"/>
  <c r="E90" i="41"/>
  <c r="D90" i="41"/>
  <c r="B90" i="41"/>
  <c r="A90" i="41"/>
  <c r="AQ89" i="41"/>
  <c r="AH89" i="41"/>
  <c r="Y89" i="41"/>
  <c r="V89" i="41" s="1"/>
  <c r="T89" i="41"/>
  <c r="S89" i="41"/>
  <c r="R89" i="41"/>
  <c r="P89" i="41"/>
  <c r="O89" i="41"/>
  <c r="M89" i="41"/>
  <c r="H89" i="41"/>
  <c r="G89" i="41"/>
  <c r="F89" i="41"/>
  <c r="E89" i="41"/>
  <c r="D89" i="41"/>
  <c r="B89" i="41"/>
  <c r="A89" i="41"/>
  <c r="AQ88" i="41"/>
  <c r="AH88" i="41"/>
  <c r="Y88" i="41"/>
  <c r="V88" i="41" s="1"/>
  <c r="T88" i="41"/>
  <c r="S88" i="41"/>
  <c r="R88" i="41"/>
  <c r="O88" i="41"/>
  <c r="N88" i="41"/>
  <c r="M88" i="41"/>
  <c r="Q88" i="41" s="1"/>
  <c r="G88" i="41"/>
  <c r="F88" i="41"/>
  <c r="E88" i="41"/>
  <c r="D88" i="41"/>
  <c r="B88" i="41"/>
  <c r="A88" i="41"/>
  <c r="AQ87" i="41"/>
  <c r="AH87" i="41"/>
  <c r="Y87" i="41"/>
  <c r="T87" i="41"/>
  <c r="S87" i="41"/>
  <c r="R87" i="41"/>
  <c r="Q87" i="41"/>
  <c r="N87" i="41"/>
  <c r="M87" i="41"/>
  <c r="G87" i="41"/>
  <c r="F87" i="41"/>
  <c r="E87" i="41"/>
  <c r="D87" i="41"/>
  <c r="B87" i="41"/>
  <c r="W87" i="41" s="1"/>
  <c r="A87" i="41"/>
  <c r="AQ86" i="41"/>
  <c r="AH86" i="41"/>
  <c r="Y86" i="41"/>
  <c r="V86" i="41" s="1"/>
  <c r="T86" i="41"/>
  <c r="S86" i="41"/>
  <c r="R86" i="41"/>
  <c r="Q86" i="41"/>
  <c r="M86" i="41"/>
  <c r="L86" i="41"/>
  <c r="K86" i="41"/>
  <c r="J86" i="41"/>
  <c r="G86" i="41"/>
  <c r="F86" i="41"/>
  <c r="H86" i="41" s="1"/>
  <c r="I86" i="41" s="1"/>
  <c r="E86" i="41"/>
  <c r="D86" i="41"/>
  <c r="B86" i="41"/>
  <c r="A86" i="41"/>
  <c r="AQ85" i="41"/>
  <c r="AH85" i="41"/>
  <c r="V85" i="41" s="1"/>
  <c r="Y85" i="41"/>
  <c r="T85" i="41"/>
  <c r="S85" i="41"/>
  <c r="R85" i="41"/>
  <c r="P85" i="41"/>
  <c r="O85" i="41"/>
  <c r="M85" i="41"/>
  <c r="Q85" i="41" s="1"/>
  <c r="L85" i="41"/>
  <c r="I85" i="41"/>
  <c r="G85" i="41"/>
  <c r="F85" i="41"/>
  <c r="H85" i="41" s="1"/>
  <c r="E85" i="41"/>
  <c r="D85" i="41"/>
  <c r="B85" i="41"/>
  <c r="A85" i="41"/>
  <c r="AQ84" i="41"/>
  <c r="AH84" i="41"/>
  <c r="AG84" i="41"/>
  <c r="Y84" i="41"/>
  <c r="W84" i="41"/>
  <c r="V84" i="41"/>
  <c r="T84" i="41"/>
  <c r="S84" i="41"/>
  <c r="R84" i="41"/>
  <c r="Q84" i="41"/>
  <c r="O84" i="41"/>
  <c r="N84" i="41"/>
  <c r="M84" i="41"/>
  <c r="P84" i="41" s="1"/>
  <c r="K84" i="41"/>
  <c r="J84" i="41"/>
  <c r="I84" i="41"/>
  <c r="H84" i="41"/>
  <c r="L84" i="41" s="1"/>
  <c r="G84" i="41"/>
  <c r="F84" i="41"/>
  <c r="E84" i="41"/>
  <c r="D84" i="41"/>
  <c r="B84" i="41"/>
  <c r="A84" i="41"/>
  <c r="AQ83" i="41"/>
  <c r="AJ83" i="41"/>
  <c r="AH83" i="41"/>
  <c r="AG83" i="41"/>
  <c r="Y83" i="41"/>
  <c r="W83" i="41"/>
  <c r="AA83" i="41" s="1"/>
  <c r="T83" i="41"/>
  <c r="S83" i="41"/>
  <c r="R83" i="41"/>
  <c r="M83" i="41"/>
  <c r="I83" i="41"/>
  <c r="H83" i="41"/>
  <c r="G83" i="41"/>
  <c r="F83" i="41"/>
  <c r="E83" i="41"/>
  <c r="D83" i="41"/>
  <c r="B83" i="41"/>
  <c r="A83" i="41"/>
  <c r="AQ82" i="41"/>
  <c r="AH82" i="41"/>
  <c r="Y82" i="41"/>
  <c r="T82" i="41"/>
  <c r="S82" i="41"/>
  <c r="R82" i="41"/>
  <c r="O82" i="41"/>
  <c r="M82" i="41"/>
  <c r="H82" i="41"/>
  <c r="G82" i="41"/>
  <c r="F82" i="41"/>
  <c r="E82" i="41"/>
  <c r="D82" i="41"/>
  <c r="B82" i="41"/>
  <c r="A82" i="41"/>
  <c r="AQ81" i="41"/>
  <c r="AH81" i="41"/>
  <c r="Y81" i="41"/>
  <c r="W81" i="41"/>
  <c r="AG81" i="41" s="1"/>
  <c r="T81" i="41"/>
  <c r="S81" i="41"/>
  <c r="R81" i="41"/>
  <c r="Q81" i="41"/>
  <c r="O81" i="41"/>
  <c r="N81" i="41"/>
  <c r="M81" i="41"/>
  <c r="P81" i="41" s="1"/>
  <c r="L81" i="41"/>
  <c r="K81" i="41"/>
  <c r="H81" i="41"/>
  <c r="G81" i="41"/>
  <c r="F81" i="41"/>
  <c r="E81" i="41"/>
  <c r="D81" i="41"/>
  <c r="B81" i="41"/>
  <c r="A81" i="41"/>
  <c r="AQ80" i="41"/>
  <c r="AH80" i="41"/>
  <c r="Y80" i="41"/>
  <c r="T80" i="41"/>
  <c r="S80" i="41"/>
  <c r="R80" i="41"/>
  <c r="Q80" i="41"/>
  <c r="P80" i="41"/>
  <c r="M80" i="41"/>
  <c r="G80" i="41"/>
  <c r="F80" i="41"/>
  <c r="E80" i="41"/>
  <c r="D80" i="41"/>
  <c r="B80" i="41"/>
  <c r="A80" i="41"/>
  <c r="AQ79" i="41"/>
  <c r="AH79" i="41"/>
  <c r="Y79" i="41"/>
  <c r="V79" i="41"/>
  <c r="T79" i="41"/>
  <c r="S79" i="41"/>
  <c r="R79" i="41"/>
  <c r="Q79" i="41"/>
  <c r="P79" i="41"/>
  <c r="O79" i="41"/>
  <c r="M79" i="41"/>
  <c r="N79" i="41" s="1"/>
  <c r="G79" i="41"/>
  <c r="F79" i="41"/>
  <c r="E79" i="41"/>
  <c r="D79" i="41"/>
  <c r="B79" i="41"/>
  <c r="A79" i="41"/>
  <c r="AQ78" i="41"/>
  <c r="AH78" i="41"/>
  <c r="Y78" i="41"/>
  <c r="W78" i="41"/>
  <c r="T78" i="41"/>
  <c r="S78" i="41"/>
  <c r="R78" i="41"/>
  <c r="Q78" i="41"/>
  <c r="P78" i="41"/>
  <c r="O78" i="41"/>
  <c r="N78" i="41"/>
  <c r="M78" i="41"/>
  <c r="H78" i="41"/>
  <c r="G78" i="41"/>
  <c r="F78" i="41"/>
  <c r="E78" i="41"/>
  <c r="D78" i="41"/>
  <c r="B78" i="41"/>
  <c r="A78" i="41"/>
  <c r="AQ77" i="41"/>
  <c r="AH77" i="41"/>
  <c r="Y77" i="41"/>
  <c r="T77" i="41"/>
  <c r="S77" i="41"/>
  <c r="R77" i="41"/>
  <c r="P77" i="41"/>
  <c r="M77" i="41"/>
  <c r="J77" i="41"/>
  <c r="H77" i="41"/>
  <c r="G77" i="41"/>
  <c r="F77" i="41"/>
  <c r="E77" i="41"/>
  <c r="D77" i="41"/>
  <c r="B77" i="41"/>
  <c r="A77" i="41"/>
  <c r="AY76" i="41"/>
  <c r="AQ76" i="41"/>
  <c r="AH76" i="41"/>
  <c r="AA76" i="41"/>
  <c r="AB76" i="41" s="1"/>
  <c r="Y76" i="41"/>
  <c r="W76" i="41"/>
  <c r="AG76" i="41" s="1"/>
  <c r="T76" i="41"/>
  <c r="S76" i="41"/>
  <c r="R76" i="41"/>
  <c r="O76" i="41"/>
  <c r="N76" i="41"/>
  <c r="M76" i="41"/>
  <c r="G76" i="41"/>
  <c r="F76" i="41"/>
  <c r="E76" i="41"/>
  <c r="D76" i="41"/>
  <c r="B76" i="41"/>
  <c r="A76" i="41"/>
  <c r="AQ75" i="41"/>
  <c r="AH75" i="41"/>
  <c r="Y75" i="41"/>
  <c r="W75" i="41"/>
  <c r="AJ75" i="41" s="1"/>
  <c r="AK75" i="41" s="1"/>
  <c r="T75" i="41"/>
  <c r="S75" i="41"/>
  <c r="R75" i="41"/>
  <c r="Q75" i="41"/>
  <c r="N75" i="41"/>
  <c r="M75" i="41"/>
  <c r="K75" i="41"/>
  <c r="H75" i="41"/>
  <c r="I75" i="41" s="1"/>
  <c r="G75" i="41"/>
  <c r="F75" i="41"/>
  <c r="E75" i="41"/>
  <c r="D75" i="41"/>
  <c r="B75" i="41"/>
  <c r="A75" i="41"/>
  <c r="AQ74" i="41"/>
  <c r="AH74" i="41"/>
  <c r="Y74" i="41"/>
  <c r="T74" i="41"/>
  <c r="S74" i="41"/>
  <c r="R74" i="41"/>
  <c r="P74" i="41"/>
  <c r="M74" i="41"/>
  <c r="G74" i="41"/>
  <c r="F74" i="41"/>
  <c r="E74" i="41"/>
  <c r="D74" i="41"/>
  <c r="B74" i="41"/>
  <c r="A74" i="41"/>
  <c r="AQ73" i="41"/>
  <c r="AH73" i="41"/>
  <c r="Y73" i="41"/>
  <c r="T73" i="41"/>
  <c r="S73" i="41"/>
  <c r="R73" i="41"/>
  <c r="Q73" i="41"/>
  <c r="P73" i="41"/>
  <c r="O73" i="41"/>
  <c r="M73" i="41"/>
  <c r="N73" i="41" s="1"/>
  <c r="G73" i="41"/>
  <c r="F73" i="41"/>
  <c r="E73" i="41"/>
  <c r="D73" i="41"/>
  <c r="B73" i="41"/>
  <c r="A73" i="41"/>
  <c r="AQ72" i="41"/>
  <c r="AH72" i="41"/>
  <c r="V72" i="41" s="1"/>
  <c r="Y72" i="41"/>
  <c r="W72" i="41"/>
  <c r="T72" i="41"/>
  <c r="S72" i="41"/>
  <c r="R72" i="41"/>
  <c r="Q72" i="41"/>
  <c r="P72" i="41"/>
  <c r="O72" i="41"/>
  <c r="N72" i="41"/>
  <c r="M72" i="41"/>
  <c r="H72" i="41"/>
  <c r="G72" i="41"/>
  <c r="F72" i="41"/>
  <c r="E72" i="41"/>
  <c r="D72" i="41"/>
  <c r="B72" i="41"/>
  <c r="A72" i="41"/>
  <c r="AQ71" i="41"/>
  <c r="AH71" i="41"/>
  <c r="Y71" i="41"/>
  <c r="V71" i="41"/>
  <c r="W71" i="41"/>
  <c r="AP71" i="41" s="1"/>
  <c r="T71" i="41"/>
  <c r="S71" i="41"/>
  <c r="R71" i="41"/>
  <c r="Q71" i="41"/>
  <c r="P71" i="41"/>
  <c r="O71" i="41"/>
  <c r="M71" i="41"/>
  <c r="N71" i="41" s="1"/>
  <c r="G71" i="41"/>
  <c r="F71" i="41"/>
  <c r="E71" i="41"/>
  <c r="D71" i="41"/>
  <c r="B71" i="41"/>
  <c r="A71" i="41"/>
  <c r="AQ70" i="41"/>
  <c r="AH70" i="41"/>
  <c r="Y70" i="41"/>
  <c r="T70" i="41"/>
  <c r="S70" i="41"/>
  <c r="R70" i="41"/>
  <c r="Q70" i="41"/>
  <c r="P70" i="41"/>
  <c r="O70" i="41"/>
  <c r="N70" i="41"/>
  <c r="M70" i="41"/>
  <c r="I70" i="41"/>
  <c r="H70" i="41"/>
  <c r="G70" i="41"/>
  <c r="F70" i="41"/>
  <c r="E70" i="41"/>
  <c r="D70" i="41"/>
  <c r="B70" i="41"/>
  <c r="W70" i="41" s="1"/>
  <c r="AP70" i="41" s="1"/>
  <c r="A70" i="41"/>
  <c r="AQ69" i="41"/>
  <c r="AH69" i="41"/>
  <c r="Y69" i="41"/>
  <c r="T69" i="41"/>
  <c r="S69" i="41"/>
  <c r="R69" i="41"/>
  <c r="M69" i="41"/>
  <c r="K69" i="41"/>
  <c r="H69" i="41"/>
  <c r="G69" i="41"/>
  <c r="F69" i="41"/>
  <c r="E69" i="41"/>
  <c r="D69" i="41"/>
  <c r="B69" i="41"/>
  <c r="W69" i="41" s="1"/>
  <c r="AS69" i="41" s="1"/>
  <c r="A69" i="41"/>
  <c r="AQ68" i="41"/>
  <c r="AH68" i="41"/>
  <c r="Y68" i="41"/>
  <c r="V68" i="41"/>
  <c r="T68" i="41"/>
  <c r="S68" i="41"/>
  <c r="R68" i="41"/>
  <c r="N68" i="41"/>
  <c r="M68" i="41"/>
  <c r="G68" i="41"/>
  <c r="F68" i="41"/>
  <c r="E68" i="41"/>
  <c r="D68" i="41"/>
  <c r="B68" i="41"/>
  <c r="A68" i="41"/>
  <c r="AQ67" i="41"/>
  <c r="AH67" i="41"/>
  <c r="Y67" i="41"/>
  <c r="W67" i="41"/>
  <c r="AS67" i="41" s="1"/>
  <c r="T67" i="41"/>
  <c r="S67" i="41"/>
  <c r="R67" i="41"/>
  <c r="O67" i="41"/>
  <c r="N67" i="41"/>
  <c r="M67" i="41"/>
  <c r="G67" i="41"/>
  <c r="F67" i="41"/>
  <c r="E67" i="41"/>
  <c r="D67" i="41"/>
  <c r="B67" i="41"/>
  <c r="A67" i="41"/>
  <c r="AQ66" i="41"/>
  <c r="AH66" i="41"/>
  <c r="Y66" i="41"/>
  <c r="V66" i="41" s="1"/>
  <c r="T66" i="41"/>
  <c r="S66" i="41"/>
  <c r="R66" i="41"/>
  <c r="Q66" i="41"/>
  <c r="O66" i="41"/>
  <c r="M66" i="41"/>
  <c r="N66" i="41" s="1"/>
  <c r="L66" i="41"/>
  <c r="K66" i="41"/>
  <c r="J66" i="41"/>
  <c r="H66" i="41"/>
  <c r="I66" i="41" s="1"/>
  <c r="G66" i="41"/>
  <c r="F66" i="41"/>
  <c r="E66" i="41"/>
  <c r="D66" i="41"/>
  <c r="B66" i="41"/>
  <c r="A66" i="41"/>
  <c r="AQ65" i="41"/>
  <c r="AH65" i="41"/>
  <c r="V65" i="41" s="1"/>
  <c r="Y65" i="41"/>
  <c r="T65" i="41"/>
  <c r="S65" i="41"/>
  <c r="R65" i="41"/>
  <c r="O65" i="41"/>
  <c r="N65" i="41"/>
  <c r="M65" i="41"/>
  <c r="Q65" i="41" s="1"/>
  <c r="L65" i="41"/>
  <c r="K65" i="41"/>
  <c r="J65" i="41"/>
  <c r="I65" i="41"/>
  <c r="H65" i="41"/>
  <c r="G65" i="41"/>
  <c r="F65" i="41"/>
  <c r="E65" i="41"/>
  <c r="D65" i="41"/>
  <c r="B65" i="41"/>
  <c r="A65" i="41"/>
  <c r="AS64" i="41"/>
  <c r="AT64" i="41" s="1"/>
  <c r="AQ64" i="41"/>
  <c r="AH64" i="41"/>
  <c r="Y64" i="41"/>
  <c r="V64" i="41" s="1"/>
  <c r="W64" i="41"/>
  <c r="T64" i="41"/>
  <c r="S64" i="41"/>
  <c r="R64" i="41"/>
  <c r="N64" i="41"/>
  <c r="M64" i="41"/>
  <c r="K64" i="41"/>
  <c r="G64" i="41"/>
  <c r="F64" i="41"/>
  <c r="H64" i="41" s="1"/>
  <c r="J64" i="41" s="1"/>
  <c r="E64" i="41"/>
  <c r="D64" i="41"/>
  <c r="B64" i="41"/>
  <c r="A64" i="41"/>
  <c r="AQ63" i="41"/>
  <c r="AH63" i="41"/>
  <c r="AG63" i="41"/>
  <c r="Y63" i="41"/>
  <c r="W63" i="41"/>
  <c r="X63" i="41" s="1"/>
  <c r="T63" i="41"/>
  <c r="S63" i="41"/>
  <c r="R63" i="41"/>
  <c r="Q63" i="41"/>
  <c r="N63" i="41"/>
  <c r="M63" i="41"/>
  <c r="L63" i="41"/>
  <c r="J63" i="41"/>
  <c r="I63" i="41"/>
  <c r="H63" i="41"/>
  <c r="K63" i="41" s="1"/>
  <c r="G63" i="41"/>
  <c r="F63" i="41"/>
  <c r="E63" i="41"/>
  <c r="D63" i="41"/>
  <c r="B63" i="41"/>
  <c r="A63" i="41"/>
  <c r="AQ62" i="41"/>
  <c r="AH62" i="41"/>
  <c r="Y62" i="41"/>
  <c r="W62" i="41"/>
  <c r="T62" i="41"/>
  <c r="S62" i="41"/>
  <c r="R62" i="41"/>
  <c r="M62" i="41"/>
  <c r="H62" i="41"/>
  <c r="G62" i="41"/>
  <c r="F62" i="41"/>
  <c r="E62" i="41"/>
  <c r="D62" i="41"/>
  <c r="B62" i="41"/>
  <c r="A62" i="41"/>
  <c r="AS61" i="41"/>
  <c r="AQ61" i="41"/>
  <c r="AH61" i="41"/>
  <c r="Y61" i="41"/>
  <c r="W61" i="41"/>
  <c r="T61" i="41"/>
  <c r="S61" i="41"/>
  <c r="R61" i="41"/>
  <c r="Q61" i="41"/>
  <c r="P61" i="41"/>
  <c r="O61" i="41"/>
  <c r="M61" i="41"/>
  <c r="N61" i="41" s="1"/>
  <c r="H61" i="41"/>
  <c r="L61" i="41" s="1"/>
  <c r="G61" i="41"/>
  <c r="F61" i="41"/>
  <c r="E61" i="41"/>
  <c r="D61" i="41"/>
  <c r="B61" i="41"/>
  <c r="A61" i="41"/>
  <c r="AQ60" i="41"/>
  <c r="AH60" i="41"/>
  <c r="AG60" i="41"/>
  <c r="Y60" i="41"/>
  <c r="W60" i="41"/>
  <c r="AA60" i="41" s="1"/>
  <c r="AB60" i="41" s="1"/>
  <c r="V60" i="41"/>
  <c r="T60" i="41"/>
  <c r="S60" i="41"/>
  <c r="R60" i="41"/>
  <c r="Q60" i="41"/>
  <c r="P60" i="41"/>
  <c r="O60" i="41"/>
  <c r="N60" i="41"/>
  <c r="M60" i="41"/>
  <c r="J60" i="41"/>
  <c r="I60" i="41"/>
  <c r="H60" i="41"/>
  <c r="L60" i="41" s="1"/>
  <c r="G60" i="41"/>
  <c r="F60" i="41"/>
  <c r="E60" i="41"/>
  <c r="D60" i="41"/>
  <c r="B60" i="41"/>
  <c r="A60" i="41"/>
  <c r="AQ59" i="41"/>
  <c r="AH59" i="41"/>
  <c r="Y59" i="41"/>
  <c r="V59" i="41" s="1"/>
  <c r="T59" i="41"/>
  <c r="S59" i="41"/>
  <c r="R59" i="41"/>
  <c r="Q59" i="41"/>
  <c r="P59" i="41"/>
  <c r="O59" i="41"/>
  <c r="M59" i="41"/>
  <c r="N59" i="41" s="1"/>
  <c r="J59" i="41"/>
  <c r="I59" i="41"/>
  <c r="H59" i="41"/>
  <c r="G59" i="41"/>
  <c r="F59" i="41"/>
  <c r="E59" i="41"/>
  <c r="D59" i="41"/>
  <c r="B59" i="41"/>
  <c r="A59" i="41"/>
  <c r="AQ58" i="41"/>
  <c r="AH58" i="41"/>
  <c r="Y58" i="41"/>
  <c r="T58" i="41"/>
  <c r="S58" i="41"/>
  <c r="R58" i="41"/>
  <c r="Q58" i="41"/>
  <c r="O58" i="41"/>
  <c r="N58" i="41"/>
  <c r="M58" i="41"/>
  <c r="P58" i="41" s="1"/>
  <c r="H58" i="41"/>
  <c r="G58" i="41"/>
  <c r="F58" i="41"/>
  <c r="E58" i="41"/>
  <c r="D58" i="41"/>
  <c r="B58" i="41"/>
  <c r="A58" i="41"/>
  <c r="AQ57" i="41"/>
  <c r="AH57" i="41"/>
  <c r="AA57" i="41"/>
  <c r="Y57" i="41"/>
  <c r="W57" i="41"/>
  <c r="AG57" i="41" s="1"/>
  <c r="T57" i="41"/>
  <c r="S57" i="41"/>
  <c r="R57" i="41"/>
  <c r="M57" i="41"/>
  <c r="G57" i="41"/>
  <c r="F57" i="41"/>
  <c r="E57" i="41"/>
  <c r="D57" i="41"/>
  <c r="B57" i="41"/>
  <c r="A57" i="41"/>
  <c r="AQ56" i="41"/>
  <c r="AH56" i="41"/>
  <c r="Y56" i="41"/>
  <c r="W56" i="41"/>
  <c r="T56" i="41"/>
  <c r="S56" i="41"/>
  <c r="R56" i="41"/>
  <c r="M56" i="41"/>
  <c r="H56" i="41"/>
  <c r="G56" i="41"/>
  <c r="F56" i="41"/>
  <c r="E56" i="41"/>
  <c r="D56" i="41"/>
  <c r="B56" i="41"/>
  <c r="A56" i="41"/>
  <c r="AQ55" i="41"/>
  <c r="AH55" i="41"/>
  <c r="Y55" i="41"/>
  <c r="X55" i="41"/>
  <c r="W55" i="41"/>
  <c r="AP55" i="41" s="1"/>
  <c r="V55" i="41"/>
  <c r="T55" i="41"/>
  <c r="S55" i="41"/>
  <c r="R55" i="41"/>
  <c r="Q55" i="41"/>
  <c r="P55" i="41"/>
  <c r="O55" i="41"/>
  <c r="M55" i="41"/>
  <c r="N55" i="41" s="1"/>
  <c r="K55" i="41"/>
  <c r="J55" i="41"/>
  <c r="I55" i="41"/>
  <c r="H55" i="41"/>
  <c r="L55" i="41" s="1"/>
  <c r="G55" i="41"/>
  <c r="F55" i="41"/>
  <c r="E55" i="41"/>
  <c r="D55" i="41"/>
  <c r="B55" i="41"/>
  <c r="A55" i="41"/>
  <c r="AQ54" i="41"/>
  <c r="AH54" i="41"/>
  <c r="Y54" i="41"/>
  <c r="T54" i="41"/>
  <c r="S54" i="41"/>
  <c r="R54" i="41"/>
  <c r="Q54" i="41"/>
  <c r="P54" i="41"/>
  <c r="O54" i="41"/>
  <c r="N54" i="41"/>
  <c r="M54" i="41"/>
  <c r="G54" i="41"/>
  <c r="F54" i="41"/>
  <c r="E54" i="41"/>
  <c r="D54" i="41"/>
  <c r="B54" i="41"/>
  <c r="A54" i="41"/>
  <c r="AQ53" i="41"/>
  <c r="AH53" i="41"/>
  <c r="Y53" i="41"/>
  <c r="T53" i="41"/>
  <c r="S53" i="41"/>
  <c r="R53" i="41"/>
  <c r="Q53" i="41"/>
  <c r="O53" i="41"/>
  <c r="N53" i="41"/>
  <c r="M53" i="41"/>
  <c r="P53" i="41" s="1"/>
  <c r="H53" i="41"/>
  <c r="G53" i="41"/>
  <c r="F53" i="41"/>
  <c r="E53" i="41"/>
  <c r="D53" i="41"/>
  <c r="B53" i="41"/>
  <c r="A53" i="41"/>
  <c r="AQ52" i="41"/>
  <c r="AH52" i="41"/>
  <c r="AA52" i="41"/>
  <c r="Y52" i="41"/>
  <c r="W52" i="41"/>
  <c r="AS52" i="41" s="1"/>
  <c r="AT52" i="41" s="1"/>
  <c r="AU52" i="41" s="1"/>
  <c r="T52" i="41"/>
  <c r="S52" i="41"/>
  <c r="R52" i="41"/>
  <c r="Q52" i="41"/>
  <c r="P52" i="41"/>
  <c r="N52" i="41"/>
  <c r="M52" i="41"/>
  <c r="O52" i="41" s="1"/>
  <c r="I52" i="41"/>
  <c r="H52" i="41"/>
  <c r="G52" i="41"/>
  <c r="F52" i="41"/>
  <c r="E52" i="41"/>
  <c r="D52" i="41"/>
  <c r="B52" i="41"/>
  <c r="A52" i="41"/>
  <c r="AQ51" i="41"/>
  <c r="AH51" i="41"/>
  <c r="Y51" i="41"/>
  <c r="T51" i="41"/>
  <c r="S51" i="41"/>
  <c r="R51" i="41"/>
  <c r="Q51" i="41"/>
  <c r="M51" i="41"/>
  <c r="N51" i="41" s="1"/>
  <c r="L51" i="41"/>
  <c r="H51" i="41"/>
  <c r="G51" i="41"/>
  <c r="F51" i="41"/>
  <c r="E51" i="41"/>
  <c r="D51" i="41"/>
  <c r="B51" i="41"/>
  <c r="A51" i="41"/>
  <c r="AQ50" i="41"/>
  <c r="AH50" i="41"/>
  <c r="Y50" i="41"/>
  <c r="T50" i="41"/>
  <c r="S50" i="41"/>
  <c r="R50" i="41"/>
  <c r="Q50" i="41"/>
  <c r="P50" i="41"/>
  <c r="O50" i="41"/>
  <c r="N50" i="41"/>
  <c r="M50" i="41"/>
  <c r="G50" i="41"/>
  <c r="F50" i="41"/>
  <c r="E50" i="41"/>
  <c r="D50" i="41"/>
  <c r="B50" i="41"/>
  <c r="A50" i="41"/>
  <c r="AQ49" i="41"/>
  <c r="AH49" i="41"/>
  <c r="Y49" i="41"/>
  <c r="T49" i="41"/>
  <c r="S49" i="41"/>
  <c r="R49" i="41"/>
  <c r="Q49" i="41"/>
  <c r="O49" i="41"/>
  <c r="M49" i="41"/>
  <c r="P49" i="41" s="1"/>
  <c r="G49" i="41"/>
  <c r="F49" i="41"/>
  <c r="E49" i="41"/>
  <c r="D49" i="41"/>
  <c r="B49" i="41"/>
  <c r="A49" i="41"/>
  <c r="AQ48" i="41"/>
  <c r="AH48" i="41"/>
  <c r="AA48" i="41"/>
  <c r="Y48" i="41"/>
  <c r="V48" i="41" s="1"/>
  <c r="W48" i="41"/>
  <c r="AS48" i="41" s="1"/>
  <c r="T48" i="41"/>
  <c r="S48" i="41"/>
  <c r="R48" i="41"/>
  <c r="Q48" i="41"/>
  <c r="M48" i="41"/>
  <c r="L48" i="41"/>
  <c r="I48" i="41"/>
  <c r="H48" i="41"/>
  <c r="K48" i="41" s="1"/>
  <c r="G48" i="41"/>
  <c r="F48" i="41"/>
  <c r="E48" i="41"/>
  <c r="D48" i="41"/>
  <c r="B48" i="41"/>
  <c r="A48" i="41"/>
  <c r="AQ47" i="41"/>
  <c r="AH47" i="41"/>
  <c r="Y47" i="41"/>
  <c r="V47" i="41" s="1"/>
  <c r="T47" i="41"/>
  <c r="S47" i="41"/>
  <c r="R47" i="41"/>
  <c r="Q47" i="41"/>
  <c r="P47" i="41"/>
  <c r="N47" i="41"/>
  <c r="M47" i="41"/>
  <c r="O47" i="41" s="1"/>
  <c r="L47" i="41"/>
  <c r="H47" i="41"/>
  <c r="G47" i="41"/>
  <c r="F47" i="41"/>
  <c r="E47" i="41"/>
  <c r="D47" i="41"/>
  <c r="B47" i="41"/>
  <c r="A47" i="41"/>
  <c r="AQ46" i="41"/>
  <c r="AH46" i="41"/>
  <c r="Y46" i="41"/>
  <c r="V46" i="41"/>
  <c r="W46" i="41"/>
  <c r="AY46" i="41" s="1"/>
  <c r="T46" i="41"/>
  <c r="S46" i="41"/>
  <c r="R46" i="41"/>
  <c r="P46" i="41"/>
  <c r="M46" i="41"/>
  <c r="Q46" i="41" s="1"/>
  <c r="L46" i="41"/>
  <c r="K46" i="41"/>
  <c r="I46" i="41"/>
  <c r="H46" i="41"/>
  <c r="J46" i="41" s="1"/>
  <c r="G46" i="41"/>
  <c r="F46" i="41"/>
  <c r="E46" i="41"/>
  <c r="D46" i="41"/>
  <c r="B46" i="41"/>
  <c r="A46" i="41"/>
  <c r="AQ45" i="41"/>
  <c r="AH45" i="41"/>
  <c r="Y45" i="41"/>
  <c r="V45" i="41"/>
  <c r="T45" i="41"/>
  <c r="S45" i="41"/>
  <c r="R45" i="41"/>
  <c r="O45" i="41"/>
  <c r="M45" i="41"/>
  <c r="P45" i="41" s="1"/>
  <c r="G45" i="41"/>
  <c r="F45" i="41"/>
  <c r="E45" i="41"/>
  <c r="D45" i="41"/>
  <c r="B45" i="41"/>
  <c r="A45" i="41"/>
  <c r="AQ44" i="41"/>
  <c r="AH44" i="41"/>
  <c r="V44" i="41" s="1"/>
  <c r="Y44" i="41"/>
  <c r="W44" i="41"/>
  <c r="T44" i="41"/>
  <c r="S44" i="41"/>
  <c r="R44" i="41"/>
  <c r="Q44" i="41"/>
  <c r="P44" i="41"/>
  <c r="N44" i="41"/>
  <c r="M44" i="41"/>
  <c r="O44" i="41" s="1"/>
  <c r="G44" i="41"/>
  <c r="F44" i="41"/>
  <c r="E44" i="41"/>
  <c r="D44" i="41"/>
  <c r="B44" i="41"/>
  <c r="A44" i="41"/>
  <c r="AS43" i="41"/>
  <c r="AQ43" i="41"/>
  <c r="AT43" i="41" s="1"/>
  <c r="AU43" i="41" s="1"/>
  <c r="AH43" i="41"/>
  <c r="Y43" i="41"/>
  <c r="W43" i="41"/>
  <c r="AG43" i="41" s="1"/>
  <c r="T43" i="41"/>
  <c r="S43" i="41"/>
  <c r="R43" i="41"/>
  <c r="M43" i="41"/>
  <c r="G43" i="41"/>
  <c r="F43" i="41"/>
  <c r="E43" i="41"/>
  <c r="D43" i="41"/>
  <c r="B43" i="41"/>
  <c r="A43" i="41"/>
  <c r="AQ42" i="41"/>
  <c r="AH42" i="41"/>
  <c r="Y42" i="41"/>
  <c r="T42" i="41"/>
  <c r="S42" i="41"/>
  <c r="R42" i="41"/>
  <c r="Q42" i="41"/>
  <c r="P42" i="41"/>
  <c r="O42" i="41"/>
  <c r="N42" i="41"/>
  <c r="M42" i="41"/>
  <c r="L42" i="41"/>
  <c r="H42" i="41"/>
  <c r="G42" i="41"/>
  <c r="F42" i="41"/>
  <c r="E42" i="41"/>
  <c r="D42" i="41"/>
  <c r="B42" i="41"/>
  <c r="A42" i="41"/>
  <c r="AQ41" i="41"/>
  <c r="AH41" i="41"/>
  <c r="Y41" i="41"/>
  <c r="V41" i="41" s="1"/>
  <c r="W41" i="41"/>
  <c r="AS41" i="41" s="1"/>
  <c r="AT41" i="41" s="1"/>
  <c r="T41" i="41"/>
  <c r="S41" i="41"/>
  <c r="R41" i="41"/>
  <c r="P41" i="41"/>
  <c r="O41" i="41"/>
  <c r="N41" i="41"/>
  <c r="M41" i="41"/>
  <c r="Q41" i="41" s="1"/>
  <c r="H41" i="41"/>
  <c r="G41" i="41"/>
  <c r="F41" i="41"/>
  <c r="E41" i="41"/>
  <c r="D41" i="41"/>
  <c r="B41" i="41"/>
  <c r="A41" i="41"/>
  <c r="AQ40" i="41"/>
  <c r="AH40" i="41"/>
  <c r="Y40" i="41"/>
  <c r="V40" i="41" s="1"/>
  <c r="T40" i="41"/>
  <c r="S40" i="41"/>
  <c r="R40" i="41"/>
  <c r="O40" i="41"/>
  <c r="N40" i="41"/>
  <c r="M40" i="41"/>
  <c r="P40" i="41" s="1"/>
  <c r="G40" i="41"/>
  <c r="F40" i="41"/>
  <c r="E40" i="41"/>
  <c r="D40" i="41"/>
  <c r="B40" i="41"/>
  <c r="A40" i="41"/>
  <c r="AQ39" i="41"/>
  <c r="AH39" i="41"/>
  <c r="Y39" i="41"/>
  <c r="W39" i="41"/>
  <c r="AP39" i="41" s="1"/>
  <c r="T39" i="41"/>
  <c r="S39" i="41"/>
  <c r="R39" i="41"/>
  <c r="Q39" i="41"/>
  <c r="P39" i="41"/>
  <c r="M39" i="41"/>
  <c r="O39" i="41" s="1"/>
  <c r="G39" i="41"/>
  <c r="F39" i="41"/>
  <c r="E39" i="41"/>
  <c r="D39" i="41"/>
  <c r="B39" i="41"/>
  <c r="A39" i="41"/>
  <c r="AQ38" i="41"/>
  <c r="AH38" i="41"/>
  <c r="Y38" i="41"/>
  <c r="T38" i="41"/>
  <c r="S38" i="41"/>
  <c r="R38" i="41"/>
  <c r="M38" i="41"/>
  <c r="L38" i="41"/>
  <c r="K38" i="41"/>
  <c r="H38" i="41"/>
  <c r="G38" i="41"/>
  <c r="F38" i="41"/>
  <c r="E38" i="41"/>
  <c r="D38" i="41"/>
  <c r="B38" i="41"/>
  <c r="A38" i="41"/>
  <c r="AQ37" i="41"/>
  <c r="AH37" i="41"/>
  <c r="Y37" i="41"/>
  <c r="V37" i="41"/>
  <c r="T37" i="41"/>
  <c r="S37" i="41"/>
  <c r="R37" i="41"/>
  <c r="Q37" i="41"/>
  <c r="P37" i="41"/>
  <c r="O37" i="41"/>
  <c r="N37" i="41"/>
  <c r="M37" i="41"/>
  <c r="L37" i="41"/>
  <c r="G37" i="41"/>
  <c r="F37" i="41"/>
  <c r="H37" i="41" s="1"/>
  <c r="I37" i="41" s="1"/>
  <c r="E37" i="41"/>
  <c r="D37" i="41"/>
  <c r="B37" i="41"/>
  <c r="W37" i="41" s="1"/>
  <c r="A37" i="41"/>
  <c r="AQ36" i="41"/>
  <c r="AH36" i="41"/>
  <c r="Y36" i="41"/>
  <c r="T36" i="41"/>
  <c r="S36" i="41"/>
  <c r="R36" i="41"/>
  <c r="N36" i="41"/>
  <c r="M36" i="41"/>
  <c r="G36" i="41"/>
  <c r="F36" i="41"/>
  <c r="E36" i="41"/>
  <c r="D36" i="41"/>
  <c r="B36" i="41"/>
  <c r="A36" i="41"/>
  <c r="AQ35" i="41"/>
  <c r="AH35" i="41"/>
  <c r="Y35" i="41"/>
  <c r="W35" i="41"/>
  <c r="T35" i="41"/>
  <c r="S35" i="41"/>
  <c r="R35" i="41"/>
  <c r="M35" i="41"/>
  <c r="I35" i="41"/>
  <c r="H35" i="41"/>
  <c r="K35" i="41" s="1"/>
  <c r="G35" i="41"/>
  <c r="F35" i="41"/>
  <c r="E35" i="41"/>
  <c r="D35" i="41"/>
  <c r="B35" i="41"/>
  <c r="A35" i="41"/>
  <c r="AQ34" i="41"/>
  <c r="AP34" i="41"/>
  <c r="AH34" i="41"/>
  <c r="Y34" i="41"/>
  <c r="W34" i="41"/>
  <c r="T34" i="41"/>
  <c r="S34" i="41"/>
  <c r="R34" i="41"/>
  <c r="P34" i="41"/>
  <c r="M34" i="41"/>
  <c r="G34" i="41"/>
  <c r="F34" i="41"/>
  <c r="E34" i="41"/>
  <c r="D34" i="41"/>
  <c r="B34" i="41"/>
  <c r="A34" i="41"/>
  <c r="AQ33" i="41"/>
  <c r="AH33" i="41"/>
  <c r="Y33" i="41"/>
  <c r="V33" i="41"/>
  <c r="T33" i="41"/>
  <c r="S33" i="41"/>
  <c r="R33" i="41"/>
  <c r="Q33" i="41"/>
  <c r="O33" i="41"/>
  <c r="M33" i="41"/>
  <c r="P33" i="41" s="1"/>
  <c r="G33" i="41"/>
  <c r="F33" i="41"/>
  <c r="E33" i="41"/>
  <c r="D33" i="41"/>
  <c r="B33" i="41"/>
  <c r="A33" i="41"/>
  <c r="AQ32" i="41"/>
  <c r="AH32" i="41"/>
  <c r="V32" i="41" s="1"/>
  <c r="Y32" i="41"/>
  <c r="W32" i="41"/>
  <c r="AJ32" i="41" s="1"/>
  <c r="AK32" i="41" s="1"/>
  <c r="T32" i="41"/>
  <c r="S32" i="41"/>
  <c r="R32" i="41"/>
  <c r="Q32" i="41"/>
  <c r="P32" i="41"/>
  <c r="N32" i="41"/>
  <c r="M32" i="41"/>
  <c r="O32" i="41" s="1"/>
  <c r="G32" i="41"/>
  <c r="F32" i="41"/>
  <c r="E32" i="41"/>
  <c r="D32" i="41"/>
  <c r="B32" i="41"/>
  <c r="A32" i="41"/>
  <c r="AQ31" i="41"/>
  <c r="AH31" i="41"/>
  <c r="V31" i="41" s="1"/>
  <c r="Y31" i="41"/>
  <c r="T31" i="41"/>
  <c r="S31" i="41"/>
  <c r="R31" i="41"/>
  <c r="Q31" i="41"/>
  <c r="M31" i="41"/>
  <c r="N31" i="41" s="1"/>
  <c r="G31" i="41"/>
  <c r="F31" i="41"/>
  <c r="E31" i="41"/>
  <c r="D31" i="41"/>
  <c r="B31" i="41"/>
  <c r="A31" i="41"/>
  <c r="AQ30" i="41"/>
  <c r="AH30" i="41"/>
  <c r="Y30" i="41"/>
  <c r="V30" i="41"/>
  <c r="W30" i="41"/>
  <c r="AJ30" i="41" s="1"/>
  <c r="T30" i="41"/>
  <c r="S30" i="41"/>
  <c r="R30" i="41"/>
  <c r="Q30" i="41"/>
  <c r="P30" i="41"/>
  <c r="O30" i="41"/>
  <c r="N30" i="41"/>
  <c r="M30" i="41"/>
  <c r="J30" i="41"/>
  <c r="H30" i="41"/>
  <c r="G30" i="41"/>
  <c r="F30" i="41"/>
  <c r="E30" i="41"/>
  <c r="D30" i="41"/>
  <c r="B30" i="41"/>
  <c r="A30" i="41"/>
  <c r="AQ29" i="41"/>
  <c r="AH29" i="41"/>
  <c r="Y29" i="41"/>
  <c r="V29" i="41"/>
  <c r="W29" i="41"/>
  <c r="AJ29" i="41" s="1"/>
  <c r="T29" i="41"/>
  <c r="S29" i="41"/>
  <c r="R29" i="41"/>
  <c r="Q29" i="41"/>
  <c r="M29" i="41"/>
  <c r="H29" i="41"/>
  <c r="J29" i="41" s="1"/>
  <c r="G29" i="41"/>
  <c r="F29" i="41"/>
  <c r="E29" i="41"/>
  <c r="D29" i="41"/>
  <c r="B29" i="41"/>
  <c r="A29" i="41"/>
  <c r="AQ28" i="41"/>
  <c r="AH28" i="41"/>
  <c r="Y28" i="41"/>
  <c r="W28" i="41"/>
  <c r="AS28" i="41" s="1"/>
  <c r="T28" i="41"/>
  <c r="S28" i="41"/>
  <c r="R28" i="41"/>
  <c r="Q28" i="41"/>
  <c r="P28" i="41"/>
  <c r="M28" i="41"/>
  <c r="N28" i="41" s="1"/>
  <c r="G28" i="41"/>
  <c r="F28" i="41"/>
  <c r="E28" i="41"/>
  <c r="D28" i="41"/>
  <c r="B28" i="41"/>
  <c r="A28" i="41"/>
  <c r="AQ27" i="41"/>
  <c r="AH27" i="41"/>
  <c r="Y27" i="41"/>
  <c r="V27" i="41" s="1"/>
  <c r="T27" i="41"/>
  <c r="S27" i="41"/>
  <c r="R27" i="41"/>
  <c r="Q27" i="41"/>
  <c r="P27" i="41"/>
  <c r="O27" i="41"/>
  <c r="M27" i="41"/>
  <c r="N27" i="41" s="1"/>
  <c r="H27" i="41"/>
  <c r="K27" i="41" s="1"/>
  <c r="G27" i="41"/>
  <c r="F27" i="41"/>
  <c r="E27" i="41"/>
  <c r="D27" i="41"/>
  <c r="B27" i="41"/>
  <c r="A27" i="41"/>
  <c r="AQ26" i="41"/>
  <c r="AH26" i="41"/>
  <c r="Y26" i="41"/>
  <c r="V26" i="41"/>
  <c r="T26" i="41"/>
  <c r="S26" i="41"/>
  <c r="R26" i="41"/>
  <c r="Q26" i="41"/>
  <c r="P26" i="41"/>
  <c r="O26" i="41"/>
  <c r="N26" i="41"/>
  <c r="M26" i="41"/>
  <c r="G26" i="41"/>
  <c r="F26" i="41"/>
  <c r="E26" i="41"/>
  <c r="D26" i="41"/>
  <c r="B26" i="41"/>
  <c r="A26" i="41"/>
  <c r="AQ25" i="41"/>
  <c r="AH25" i="41"/>
  <c r="Y25" i="41"/>
  <c r="V25" i="41" s="1"/>
  <c r="W25" i="41"/>
  <c r="AP25" i="41" s="1"/>
  <c r="T25" i="41"/>
  <c r="S25" i="41"/>
  <c r="R25" i="41"/>
  <c r="O25" i="41"/>
  <c r="M25" i="41"/>
  <c r="Q25" i="41" s="1"/>
  <c r="G25" i="41"/>
  <c r="F25" i="41"/>
  <c r="E25" i="41"/>
  <c r="D25" i="41"/>
  <c r="B25" i="41"/>
  <c r="A25" i="41"/>
  <c r="AQ24" i="41"/>
  <c r="AH24" i="41"/>
  <c r="Y24" i="41"/>
  <c r="T24" i="41"/>
  <c r="S24" i="41"/>
  <c r="R24" i="41"/>
  <c r="Q24" i="41"/>
  <c r="M24" i="41"/>
  <c r="P24" i="41" s="1"/>
  <c r="I24" i="41"/>
  <c r="H24" i="41"/>
  <c r="G24" i="41"/>
  <c r="F24" i="41"/>
  <c r="E24" i="41"/>
  <c r="D24" i="41"/>
  <c r="B24" i="41"/>
  <c r="A24" i="41"/>
  <c r="AQ23" i="41"/>
  <c r="AH23" i="41"/>
  <c r="Y23" i="41"/>
  <c r="V23" i="41" s="1"/>
  <c r="W23" i="41"/>
  <c r="T23" i="41"/>
  <c r="S23" i="41"/>
  <c r="R23" i="41"/>
  <c r="Q23" i="41"/>
  <c r="P23" i="41"/>
  <c r="O23" i="41"/>
  <c r="N23" i="41"/>
  <c r="M23" i="41"/>
  <c r="L23" i="41"/>
  <c r="K23" i="41"/>
  <c r="H23" i="41"/>
  <c r="G23" i="41"/>
  <c r="F23" i="41"/>
  <c r="E23" i="41"/>
  <c r="D23" i="41"/>
  <c r="B23" i="41"/>
  <c r="A23" i="41"/>
  <c r="AQ22" i="41"/>
  <c r="AP22" i="41"/>
  <c r="AH22" i="41"/>
  <c r="Y22" i="41"/>
  <c r="V22" i="41" s="1"/>
  <c r="W22" i="41"/>
  <c r="AG22" i="41" s="1"/>
  <c r="T22" i="41"/>
  <c r="S22" i="41"/>
  <c r="R22" i="41"/>
  <c r="P22" i="41"/>
  <c r="O22" i="41"/>
  <c r="N22" i="41"/>
  <c r="M22" i="41"/>
  <c r="Q22" i="41" s="1"/>
  <c r="L22" i="41"/>
  <c r="K22" i="41"/>
  <c r="J22" i="41"/>
  <c r="G22" i="41"/>
  <c r="F22" i="41"/>
  <c r="H22" i="41" s="1"/>
  <c r="I22" i="41" s="1"/>
  <c r="E22" i="41"/>
  <c r="D22" i="41"/>
  <c r="B22" i="41"/>
  <c r="A22" i="41"/>
  <c r="AQ21" i="41"/>
  <c r="AH21" i="41"/>
  <c r="Y21" i="41"/>
  <c r="V21" i="41" s="1"/>
  <c r="T21" i="41"/>
  <c r="S21" i="41"/>
  <c r="R21" i="41"/>
  <c r="M21" i="41"/>
  <c r="P21" i="41" s="1"/>
  <c r="K21" i="41"/>
  <c r="G21" i="41"/>
  <c r="F21" i="41"/>
  <c r="H21" i="41" s="1"/>
  <c r="L21" i="41" s="1"/>
  <c r="E21" i="41"/>
  <c r="D21" i="41"/>
  <c r="B21" i="41"/>
  <c r="A21" i="41"/>
  <c r="AY20" i="41"/>
  <c r="AQ20" i="41"/>
  <c r="AJ20" i="41"/>
  <c r="AH20" i="41"/>
  <c r="Y20" i="41"/>
  <c r="V20" i="41" s="1"/>
  <c r="W20" i="41"/>
  <c r="AA20" i="41" s="1"/>
  <c r="T20" i="41"/>
  <c r="S20" i="41"/>
  <c r="R20" i="41"/>
  <c r="Q20" i="41"/>
  <c r="P20" i="41"/>
  <c r="N20" i="41"/>
  <c r="M20" i="41"/>
  <c r="O20" i="41" s="1"/>
  <c r="G20" i="41"/>
  <c r="F20" i="41"/>
  <c r="E20" i="41"/>
  <c r="D20" i="41"/>
  <c r="B20" i="41"/>
  <c r="A20" i="41"/>
  <c r="AQ19" i="41"/>
  <c r="AH19" i="41"/>
  <c r="Y19" i="41"/>
  <c r="V19" i="41" s="1"/>
  <c r="W19" i="41"/>
  <c r="AY19" i="41" s="1"/>
  <c r="T19" i="41"/>
  <c r="S19" i="41"/>
  <c r="R19" i="41"/>
  <c r="M19" i="41"/>
  <c r="N19" i="41" s="1"/>
  <c r="L19" i="41"/>
  <c r="K19" i="41"/>
  <c r="J19" i="41"/>
  <c r="H19" i="41"/>
  <c r="I19" i="41" s="1"/>
  <c r="G19" i="41"/>
  <c r="F19" i="41"/>
  <c r="E19" i="41"/>
  <c r="D19" i="41"/>
  <c r="B19" i="41"/>
  <c r="A19" i="41"/>
  <c r="AQ18" i="41"/>
  <c r="AH18" i="41"/>
  <c r="Y18" i="41"/>
  <c r="V18" i="41"/>
  <c r="W18" i="41"/>
  <c r="T18" i="41"/>
  <c r="S18" i="41"/>
  <c r="R18" i="41"/>
  <c r="Q18" i="41"/>
  <c r="P18" i="41"/>
  <c r="O18" i="41"/>
  <c r="N18" i="41"/>
  <c r="M18" i="41"/>
  <c r="J18" i="41"/>
  <c r="I18" i="41"/>
  <c r="H18" i="41"/>
  <c r="L18" i="41" s="1"/>
  <c r="G18" i="41"/>
  <c r="F18" i="41"/>
  <c r="E18" i="41"/>
  <c r="D18" i="41"/>
  <c r="B18" i="41"/>
  <c r="A18" i="41"/>
  <c r="AQ17" i="41"/>
  <c r="AH17" i="41"/>
  <c r="Y17" i="41"/>
  <c r="V17" i="41" s="1"/>
  <c r="W17" i="41"/>
  <c r="T17" i="41"/>
  <c r="S17" i="41"/>
  <c r="R17" i="41"/>
  <c r="O17" i="41"/>
  <c r="N17" i="41"/>
  <c r="M17" i="41"/>
  <c r="P17" i="41" s="1"/>
  <c r="K17" i="41"/>
  <c r="J17" i="41"/>
  <c r="I17" i="41"/>
  <c r="H17" i="41"/>
  <c r="L17" i="41" s="1"/>
  <c r="G17" i="41"/>
  <c r="F17" i="41"/>
  <c r="E17" i="41"/>
  <c r="D17" i="41"/>
  <c r="B17" i="41"/>
  <c r="A17" i="41"/>
  <c r="AQ16" i="41"/>
  <c r="AH16" i="41"/>
  <c r="Y16" i="41"/>
  <c r="V16" i="41" s="1"/>
  <c r="W16" i="41"/>
  <c r="AG16" i="41" s="1"/>
  <c r="T16" i="41"/>
  <c r="S16" i="41"/>
  <c r="R16" i="41"/>
  <c r="Q16" i="41"/>
  <c r="P16" i="41"/>
  <c r="O16" i="41"/>
  <c r="N16" i="41"/>
  <c r="M16" i="41"/>
  <c r="H16" i="41"/>
  <c r="K16" i="41" s="1"/>
  <c r="G16" i="41"/>
  <c r="F16" i="41"/>
  <c r="E16" i="41"/>
  <c r="D16" i="41"/>
  <c r="B16" i="41"/>
  <c r="A16" i="41"/>
  <c r="J165" i="38"/>
  <c r="K165" i="38"/>
  <c r="J166" i="38"/>
  <c r="K166" i="38"/>
  <c r="J167" i="38"/>
  <c r="K167" i="38"/>
  <c r="J168" i="38"/>
  <c r="K168" i="38"/>
  <c r="J169" i="38"/>
  <c r="K169" i="38"/>
  <c r="J170" i="38"/>
  <c r="K170" i="38"/>
  <c r="J171" i="38"/>
  <c r="K171" i="38"/>
  <c r="J172" i="38"/>
  <c r="K172" i="38"/>
  <c r="J173" i="38"/>
  <c r="K173" i="38"/>
  <c r="J174" i="38"/>
  <c r="K174" i="38"/>
  <c r="J175" i="38"/>
  <c r="K175" i="38"/>
  <c r="J176" i="38"/>
  <c r="K176" i="38"/>
  <c r="J177" i="38"/>
  <c r="K177" i="38"/>
  <c r="J178" i="38"/>
  <c r="K178" i="38"/>
  <c r="J179" i="38"/>
  <c r="K179" i="38"/>
  <c r="J180" i="38"/>
  <c r="K180" i="38"/>
  <c r="J181" i="38"/>
  <c r="K181" i="38"/>
  <c r="J182" i="38"/>
  <c r="K182" i="38"/>
  <c r="J183" i="38"/>
  <c r="K183" i="38"/>
  <c r="J184" i="38"/>
  <c r="K184" i="38"/>
  <c r="J185" i="38"/>
  <c r="K185" i="38"/>
  <c r="J186" i="38"/>
  <c r="K186" i="38"/>
  <c r="J187" i="38"/>
  <c r="K187" i="38"/>
  <c r="J188" i="38"/>
  <c r="K188" i="38"/>
  <c r="J189" i="38"/>
  <c r="K189" i="38"/>
  <c r="J190" i="38"/>
  <c r="K190" i="38"/>
  <c r="J191" i="38"/>
  <c r="K191" i="38"/>
  <c r="J192" i="38"/>
  <c r="K192" i="38"/>
  <c r="J193" i="38"/>
  <c r="K193" i="38"/>
  <c r="J194" i="38"/>
  <c r="K194" i="38"/>
  <c r="J195" i="38"/>
  <c r="K195" i="38"/>
  <c r="J196" i="38"/>
  <c r="K196" i="38"/>
  <c r="J197" i="38"/>
  <c r="K197" i="38"/>
  <c r="J198" i="38"/>
  <c r="K198" i="38"/>
  <c r="J199" i="38"/>
  <c r="K199" i="38"/>
  <c r="J200" i="38"/>
  <c r="K200" i="38"/>
  <c r="J201" i="38"/>
  <c r="K201" i="38"/>
  <c r="J202" i="38"/>
  <c r="K202" i="38"/>
  <c r="J203" i="38"/>
  <c r="K203" i="38"/>
  <c r="J204" i="38"/>
  <c r="K204" i="38"/>
  <c r="J205" i="38"/>
  <c r="K205" i="38"/>
  <c r="J206" i="38"/>
  <c r="K206" i="38"/>
  <c r="J207" i="38"/>
  <c r="K207" i="38"/>
  <c r="J208" i="38"/>
  <c r="K208" i="38"/>
  <c r="J209" i="38"/>
  <c r="K209" i="38"/>
  <c r="J210" i="38"/>
  <c r="K210" i="38"/>
  <c r="J211" i="38"/>
  <c r="K211" i="38"/>
  <c r="J212" i="38"/>
  <c r="K212" i="38"/>
  <c r="J213" i="38"/>
  <c r="K213" i="38"/>
  <c r="J214" i="38"/>
  <c r="K214" i="38"/>
  <c r="J215" i="38"/>
  <c r="K215" i="38"/>
  <c r="J216" i="38"/>
  <c r="K216" i="38"/>
  <c r="J217" i="38"/>
  <c r="K217" i="38"/>
  <c r="J218" i="38"/>
  <c r="K218" i="38"/>
  <c r="J219" i="38"/>
  <c r="K219" i="38"/>
  <c r="J220" i="38"/>
  <c r="K220" i="38"/>
  <c r="J221" i="38"/>
  <c r="K221" i="38"/>
  <c r="J222" i="38"/>
  <c r="K222" i="38"/>
  <c r="J223" i="38"/>
  <c r="K223" i="38"/>
  <c r="J224" i="38"/>
  <c r="K224" i="38"/>
  <c r="J225" i="38"/>
  <c r="K225" i="38"/>
  <c r="J226" i="38"/>
  <c r="K226" i="38"/>
  <c r="J227" i="38"/>
  <c r="K227" i="38"/>
  <c r="J228" i="38"/>
  <c r="K228" i="38"/>
  <c r="J229" i="38"/>
  <c r="K229" i="38"/>
  <c r="J230" i="38"/>
  <c r="K230" i="38"/>
  <c r="J231" i="38"/>
  <c r="K231" i="38"/>
  <c r="J232" i="38"/>
  <c r="K232" i="38"/>
  <c r="J233" i="38"/>
  <c r="K233" i="38"/>
  <c r="J234" i="38"/>
  <c r="K234" i="38"/>
  <c r="J235" i="38"/>
  <c r="K235" i="38"/>
  <c r="J236" i="38"/>
  <c r="K236" i="38"/>
  <c r="J237" i="38"/>
  <c r="K237" i="38"/>
  <c r="J238" i="38"/>
  <c r="K238" i="38"/>
  <c r="J239" i="38"/>
  <c r="K239" i="38"/>
  <c r="J240" i="38"/>
  <c r="K240" i="38"/>
  <c r="J241" i="38"/>
  <c r="K241" i="38"/>
  <c r="J242" i="38"/>
  <c r="K242" i="38"/>
  <c r="J243" i="38"/>
  <c r="K243" i="38"/>
  <c r="J244" i="38"/>
  <c r="K244" i="38"/>
  <c r="J245" i="38"/>
  <c r="K245" i="38"/>
  <c r="J246" i="38"/>
  <c r="K246" i="38"/>
  <c r="J247" i="38"/>
  <c r="K247" i="38"/>
  <c r="J248" i="38"/>
  <c r="K248" i="38"/>
  <c r="J249" i="38"/>
  <c r="K249" i="38"/>
  <c r="J250" i="38"/>
  <c r="K250" i="38"/>
  <c r="J251" i="38"/>
  <c r="K251" i="38"/>
  <c r="J252" i="38"/>
  <c r="K252" i="38"/>
  <c r="J253" i="38"/>
  <c r="K253" i="38"/>
  <c r="J254" i="38"/>
  <c r="K254" i="38"/>
  <c r="J255" i="38"/>
  <c r="K255" i="38"/>
  <c r="J256" i="38"/>
  <c r="K256" i="38"/>
  <c r="J257" i="38"/>
  <c r="K257" i="38"/>
  <c r="J258" i="38"/>
  <c r="K258" i="38"/>
  <c r="J259" i="38"/>
  <c r="K259" i="38"/>
  <c r="J260" i="38"/>
  <c r="K260" i="38"/>
  <c r="J261" i="38"/>
  <c r="K261" i="38"/>
  <c r="J262" i="38"/>
  <c r="K262" i="38"/>
  <c r="J263" i="38"/>
  <c r="K263" i="38"/>
  <c r="J264" i="38"/>
  <c r="K264" i="38"/>
  <c r="J265" i="38"/>
  <c r="K265" i="38"/>
  <c r="J266" i="38"/>
  <c r="K266" i="38"/>
  <c r="J267" i="38"/>
  <c r="K267" i="38"/>
  <c r="J268" i="38"/>
  <c r="K268" i="38"/>
  <c r="J269" i="38"/>
  <c r="K269" i="38"/>
  <c r="J270" i="38"/>
  <c r="K270" i="38"/>
  <c r="J271" i="38"/>
  <c r="K271" i="38"/>
  <c r="J272" i="38"/>
  <c r="K272" i="38"/>
  <c r="J273" i="38"/>
  <c r="K273" i="38"/>
  <c r="J274" i="38"/>
  <c r="K274" i="38"/>
  <c r="J275" i="38"/>
  <c r="K275" i="38"/>
  <c r="J276" i="38"/>
  <c r="K276" i="38"/>
  <c r="J277" i="38"/>
  <c r="K277" i="38"/>
  <c r="J278" i="38"/>
  <c r="K278" i="38"/>
  <c r="J279" i="38"/>
  <c r="K279" i="38"/>
  <c r="J280" i="38"/>
  <c r="K280" i="38"/>
  <c r="J281" i="38"/>
  <c r="K281" i="38"/>
  <c r="J282" i="38"/>
  <c r="K282" i="38"/>
  <c r="J283" i="38"/>
  <c r="K283" i="38"/>
  <c r="J284" i="38"/>
  <c r="K284" i="38"/>
  <c r="J285" i="38"/>
  <c r="K285" i="38"/>
  <c r="J286" i="38"/>
  <c r="K286" i="38"/>
  <c r="J287" i="38"/>
  <c r="K287" i="38"/>
  <c r="J288" i="38"/>
  <c r="K288" i="38"/>
  <c r="J289" i="38"/>
  <c r="K289" i="38"/>
  <c r="J290" i="38"/>
  <c r="K290" i="38"/>
  <c r="J291" i="38"/>
  <c r="K291" i="38"/>
  <c r="J292" i="38"/>
  <c r="K292" i="38"/>
  <c r="J293" i="38"/>
  <c r="K293" i="38"/>
  <c r="J294" i="38"/>
  <c r="K294" i="38"/>
  <c r="J295" i="38"/>
  <c r="K295" i="38"/>
  <c r="J296" i="38"/>
  <c r="K296" i="38"/>
  <c r="J297" i="38"/>
  <c r="K297" i="38"/>
  <c r="J298" i="38"/>
  <c r="K298" i="38"/>
  <c r="J299" i="38"/>
  <c r="K299" i="38"/>
  <c r="J300" i="38"/>
  <c r="K300" i="38"/>
  <c r="J301" i="38"/>
  <c r="K301" i="38"/>
  <c r="J302" i="38"/>
  <c r="K302" i="38"/>
  <c r="J303" i="38"/>
  <c r="K303" i="38"/>
  <c r="J304" i="38"/>
  <c r="K304" i="38"/>
  <c r="J305" i="38"/>
  <c r="K305" i="38"/>
  <c r="J306" i="38"/>
  <c r="K306" i="38"/>
  <c r="J307" i="38"/>
  <c r="K307" i="38"/>
  <c r="J308" i="38"/>
  <c r="K308" i="38"/>
  <c r="J309" i="38"/>
  <c r="K309" i="38"/>
  <c r="J310" i="38"/>
  <c r="K310" i="38"/>
  <c r="J311" i="38"/>
  <c r="K311" i="38"/>
  <c r="J312" i="38"/>
  <c r="K312" i="38"/>
  <c r="J313" i="38"/>
  <c r="K313" i="38"/>
  <c r="L165" i="38"/>
  <c r="L166" i="38"/>
  <c r="L167" i="38"/>
  <c r="L168" i="38"/>
  <c r="L169" i="38"/>
  <c r="L170" i="38"/>
  <c r="L171" i="38"/>
  <c r="L172" i="38"/>
  <c r="L173" i="38"/>
  <c r="L174" i="38"/>
  <c r="L175" i="38"/>
  <c r="L176" i="38"/>
  <c r="L177" i="38"/>
  <c r="L178" i="38"/>
  <c r="L179" i="38"/>
  <c r="L180" i="38"/>
  <c r="L181" i="38"/>
  <c r="L182" i="38"/>
  <c r="L183" i="38"/>
  <c r="L184" i="38"/>
  <c r="L185" i="38"/>
  <c r="L186" i="38"/>
  <c r="L187" i="38"/>
  <c r="L188" i="38"/>
  <c r="L189" i="38"/>
  <c r="L190" i="38"/>
  <c r="L191" i="38"/>
  <c r="L192" i="38"/>
  <c r="L193" i="38"/>
  <c r="L194" i="38"/>
  <c r="L195" i="38"/>
  <c r="L196" i="38"/>
  <c r="L197" i="38"/>
  <c r="L198" i="38"/>
  <c r="L199" i="38"/>
  <c r="L200" i="38"/>
  <c r="L201" i="38"/>
  <c r="L202" i="38"/>
  <c r="L203" i="38"/>
  <c r="L204" i="38"/>
  <c r="L205" i="38"/>
  <c r="L206" i="38"/>
  <c r="L207" i="38"/>
  <c r="L208" i="38"/>
  <c r="L209" i="38"/>
  <c r="L210" i="38"/>
  <c r="L211" i="38"/>
  <c r="L212" i="38"/>
  <c r="L213" i="38"/>
  <c r="L214" i="38"/>
  <c r="L215" i="38"/>
  <c r="L216" i="38"/>
  <c r="L217" i="38"/>
  <c r="L218" i="38"/>
  <c r="L219" i="38"/>
  <c r="L220" i="38"/>
  <c r="L221" i="38"/>
  <c r="L222" i="38"/>
  <c r="L223" i="38"/>
  <c r="L224" i="38"/>
  <c r="L225" i="38"/>
  <c r="L226" i="38"/>
  <c r="L227" i="38"/>
  <c r="L228" i="38"/>
  <c r="L229" i="38"/>
  <c r="L230" i="38"/>
  <c r="L231" i="38"/>
  <c r="L232" i="38"/>
  <c r="L233" i="38"/>
  <c r="L234" i="38"/>
  <c r="L235" i="38"/>
  <c r="L236" i="38"/>
  <c r="L237" i="38"/>
  <c r="L238" i="38"/>
  <c r="L239" i="38"/>
  <c r="L240" i="38"/>
  <c r="L241" i="38"/>
  <c r="L242" i="38"/>
  <c r="L243" i="38"/>
  <c r="L244" i="38"/>
  <c r="L245" i="38"/>
  <c r="L246" i="38"/>
  <c r="L247" i="38"/>
  <c r="L248" i="38"/>
  <c r="L249" i="38"/>
  <c r="L250" i="38"/>
  <c r="L251" i="38"/>
  <c r="L252" i="38"/>
  <c r="L253" i="38"/>
  <c r="L254" i="38"/>
  <c r="L255" i="38"/>
  <c r="L256" i="38"/>
  <c r="L257" i="38"/>
  <c r="L258" i="38"/>
  <c r="L259" i="38"/>
  <c r="L260" i="38"/>
  <c r="L261" i="38"/>
  <c r="L262" i="38"/>
  <c r="L263" i="38"/>
  <c r="L264" i="38"/>
  <c r="L265" i="38"/>
  <c r="L266" i="38"/>
  <c r="L267" i="38"/>
  <c r="L268" i="38"/>
  <c r="L269" i="38"/>
  <c r="L270" i="38"/>
  <c r="L271" i="38"/>
  <c r="L272" i="38"/>
  <c r="L273" i="38"/>
  <c r="L274" i="38"/>
  <c r="L275" i="38"/>
  <c r="L276" i="38"/>
  <c r="L277" i="38"/>
  <c r="L278" i="38"/>
  <c r="L279" i="38"/>
  <c r="L280" i="38"/>
  <c r="L281" i="38"/>
  <c r="L282" i="38"/>
  <c r="L283" i="38"/>
  <c r="L284" i="38"/>
  <c r="L285" i="38"/>
  <c r="L286" i="38"/>
  <c r="L287" i="38"/>
  <c r="L288" i="38"/>
  <c r="L289" i="38"/>
  <c r="L290" i="38"/>
  <c r="L291" i="38"/>
  <c r="L292" i="38"/>
  <c r="L293" i="38"/>
  <c r="L294" i="38"/>
  <c r="L295" i="38"/>
  <c r="L296" i="38"/>
  <c r="L297" i="38"/>
  <c r="L298" i="38"/>
  <c r="L299" i="38"/>
  <c r="L300" i="38"/>
  <c r="L301" i="38"/>
  <c r="L302" i="38"/>
  <c r="L303" i="38"/>
  <c r="L304" i="38"/>
  <c r="L305" i="38"/>
  <c r="L306" i="38"/>
  <c r="L307" i="38"/>
  <c r="L308" i="38"/>
  <c r="L309" i="38"/>
  <c r="L310" i="38"/>
  <c r="L311" i="38"/>
  <c r="L312" i="38"/>
  <c r="L313" i="38"/>
  <c r="L164" i="38"/>
  <c r="K164" i="38"/>
  <c r="AO22" i="41" s="1"/>
  <c r="J164" i="38"/>
  <c r="K160" i="38"/>
  <c r="J160" i="38"/>
  <c r="K159" i="38"/>
  <c r="J159" i="38"/>
  <c r="K158" i="38"/>
  <c r="J158" i="38"/>
  <c r="K157" i="38"/>
  <c r="J157" i="38"/>
  <c r="K156" i="38"/>
  <c r="J156" i="38"/>
  <c r="K155" i="38"/>
  <c r="J155" i="38"/>
  <c r="K154" i="38"/>
  <c r="J154" i="38"/>
  <c r="K153" i="38"/>
  <c r="J153" i="38"/>
  <c r="K152" i="38"/>
  <c r="J152" i="38"/>
  <c r="K151" i="38"/>
  <c r="J151" i="38"/>
  <c r="K150" i="38"/>
  <c r="J150" i="38"/>
  <c r="K149" i="38"/>
  <c r="J149" i="38"/>
  <c r="K148" i="38"/>
  <c r="J148" i="38"/>
  <c r="K147" i="38"/>
  <c r="J147" i="38"/>
  <c r="K146" i="38"/>
  <c r="J146" i="38"/>
  <c r="K145" i="38"/>
  <c r="J145" i="38"/>
  <c r="K144" i="38"/>
  <c r="J144" i="38"/>
  <c r="K143" i="38"/>
  <c r="J143" i="38"/>
  <c r="K142" i="38"/>
  <c r="J142" i="38"/>
  <c r="K141" i="38"/>
  <c r="J141" i="38"/>
  <c r="K140" i="38"/>
  <c r="J140" i="38"/>
  <c r="K139" i="38"/>
  <c r="J139" i="38"/>
  <c r="K138" i="38"/>
  <c r="J138" i="38"/>
  <c r="K137" i="38"/>
  <c r="J137" i="38"/>
  <c r="K136" i="38"/>
  <c r="J136" i="38"/>
  <c r="K135" i="38"/>
  <c r="J135" i="38"/>
  <c r="K134" i="38"/>
  <c r="J134" i="38"/>
  <c r="K133" i="38"/>
  <c r="J133" i="38"/>
  <c r="K132" i="38"/>
  <c r="J132" i="38"/>
  <c r="K131" i="38"/>
  <c r="J131" i="38"/>
  <c r="K130" i="38"/>
  <c r="J130" i="38"/>
  <c r="K129" i="38"/>
  <c r="J129" i="38"/>
  <c r="K128" i="38"/>
  <c r="J128" i="38"/>
  <c r="K127" i="38"/>
  <c r="J127" i="38"/>
  <c r="K126" i="38"/>
  <c r="J126" i="38"/>
  <c r="K125" i="38"/>
  <c r="J125" i="38"/>
  <c r="K124" i="38"/>
  <c r="J124" i="38"/>
  <c r="K123" i="38"/>
  <c r="J123" i="38"/>
  <c r="K122" i="38"/>
  <c r="J122" i="38"/>
  <c r="K121" i="38"/>
  <c r="J121" i="38"/>
  <c r="K120" i="38"/>
  <c r="J120" i="38"/>
  <c r="K119" i="38"/>
  <c r="J119" i="38"/>
  <c r="K118" i="38"/>
  <c r="J118" i="38"/>
  <c r="K117" i="38"/>
  <c r="J117" i="38"/>
  <c r="K116" i="38"/>
  <c r="J116" i="38"/>
  <c r="K115" i="38"/>
  <c r="J115" i="38"/>
  <c r="K114" i="38"/>
  <c r="J114" i="38"/>
  <c r="K113" i="38"/>
  <c r="J113" i="38"/>
  <c r="K112" i="38"/>
  <c r="J112" i="38"/>
  <c r="K111" i="38"/>
  <c r="J111" i="38"/>
  <c r="K110" i="38"/>
  <c r="J110" i="38"/>
  <c r="K109" i="38"/>
  <c r="J109" i="38"/>
  <c r="K108" i="38"/>
  <c r="J108" i="38"/>
  <c r="K107" i="38"/>
  <c r="J107" i="38"/>
  <c r="K106" i="38"/>
  <c r="J106" i="38"/>
  <c r="K105" i="38"/>
  <c r="J105" i="38"/>
  <c r="K104" i="38"/>
  <c r="J104" i="38"/>
  <c r="K103" i="38"/>
  <c r="J103" i="38"/>
  <c r="K102" i="38"/>
  <c r="J102" i="38"/>
  <c r="K101" i="38"/>
  <c r="J101" i="38"/>
  <c r="K100" i="38"/>
  <c r="J100" i="38"/>
  <c r="K99" i="38"/>
  <c r="J99" i="38"/>
  <c r="K98" i="38"/>
  <c r="J98" i="38"/>
  <c r="K97" i="38"/>
  <c r="J97" i="38"/>
  <c r="K96" i="38"/>
  <c r="J96" i="38"/>
  <c r="K95" i="38"/>
  <c r="J95" i="38"/>
  <c r="K94" i="38"/>
  <c r="J94" i="38"/>
  <c r="K93" i="38"/>
  <c r="J93" i="38"/>
  <c r="K92" i="38"/>
  <c r="J92" i="38"/>
  <c r="K91" i="38"/>
  <c r="J91" i="38"/>
  <c r="K90" i="38"/>
  <c r="J90" i="38"/>
  <c r="K89" i="38"/>
  <c r="J89" i="38"/>
  <c r="K88" i="38"/>
  <c r="J88" i="38"/>
  <c r="K87" i="38"/>
  <c r="J87" i="38"/>
  <c r="K86" i="38"/>
  <c r="J86" i="38"/>
  <c r="K85" i="38"/>
  <c r="J85" i="38"/>
  <c r="K84" i="38"/>
  <c r="J84" i="38"/>
  <c r="K83" i="38"/>
  <c r="J83" i="38"/>
  <c r="K82" i="38"/>
  <c r="J82" i="38"/>
  <c r="K81" i="38"/>
  <c r="J81" i="38"/>
  <c r="K80" i="38"/>
  <c r="J80" i="38"/>
  <c r="K79" i="38"/>
  <c r="J79" i="38"/>
  <c r="K78" i="38"/>
  <c r="J78" i="38"/>
  <c r="K77" i="38"/>
  <c r="J77" i="38"/>
  <c r="K76" i="38"/>
  <c r="J76" i="38"/>
  <c r="K75" i="38"/>
  <c r="J75" i="38"/>
  <c r="K74" i="38"/>
  <c r="J74" i="38"/>
  <c r="K73" i="38"/>
  <c r="J73" i="38"/>
  <c r="K72" i="38"/>
  <c r="J72" i="38"/>
  <c r="K71" i="38"/>
  <c r="J71" i="38"/>
  <c r="K70" i="38"/>
  <c r="J70" i="38"/>
  <c r="K69" i="38"/>
  <c r="J69" i="38"/>
  <c r="K68" i="38"/>
  <c r="J68" i="38"/>
  <c r="K67" i="38"/>
  <c r="J67" i="38"/>
  <c r="K66" i="38"/>
  <c r="J66" i="38"/>
  <c r="K65" i="38"/>
  <c r="J65" i="38"/>
  <c r="K64" i="38"/>
  <c r="J64" i="38"/>
  <c r="K63" i="38"/>
  <c r="J63" i="38"/>
  <c r="A3" i="42"/>
  <c r="A3" i="40"/>
  <c r="C166" i="42"/>
  <c r="E166" i="42"/>
  <c r="E165" i="42"/>
  <c r="H166" i="42"/>
  <c r="H165" i="42"/>
  <c r="H164" i="42"/>
  <c r="E164" i="42"/>
  <c r="B164" i="42"/>
  <c r="C165" i="40"/>
  <c r="F1" i="41"/>
  <c r="E1" i="40"/>
  <c r="E1" i="42"/>
  <c r="AC60" i="41" l="1"/>
  <c r="AD60" i="41"/>
  <c r="AP74" i="41"/>
  <c r="AY74" i="41"/>
  <c r="AS74" i="41"/>
  <c r="AT74" i="41" s="1"/>
  <c r="AU74" i="41" s="1"/>
  <c r="AJ74" i="41"/>
  <c r="X74" i="41"/>
  <c r="AX19" i="41"/>
  <c r="AK20" i="41"/>
  <c r="AL20" i="41" s="1"/>
  <c r="AN20" i="41" s="1"/>
  <c r="X28" i="41"/>
  <c r="AA63" i="41"/>
  <c r="AB63" i="41" s="1"/>
  <c r="AB83" i="41"/>
  <c r="AM105" i="41"/>
  <c r="AY140" i="41"/>
  <c r="AP20" i="41"/>
  <c r="AA22" i="41"/>
  <c r="AG48" i="41"/>
  <c r="AG52" i="41"/>
  <c r="X57" i="41"/>
  <c r="AY57" i="41"/>
  <c r="AG75" i="41"/>
  <c r="AS114" i="41"/>
  <c r="AT114" i="41" s="1"/>
  <c r="AV114" i="41" s="1"/>
  <c r="AP28" i="41"/>
  <c r="AP60" i="41"/>
  <c r="AJ63" i="41"/>
  <c r="AK63" i="41" s="1"/>
  <c r="AA81" i="41"/>
  <c r="AB81" i="41" s="1"/>
  <c r="AG93" i="41"/>
  <c r="AK95" i="41"/>
  <c r="AL95" i="41" s="1"/>
  <c r="AA126" i="41"/>
  <c r="AB126" i="41" s="1"/>
  <c r="AX20" i="41"/>
  <c r="AF29" i="41"/>
  <c r="AF18" i="41"/>
  <c r="AS20" i="41"/>
  <c r="AP48" i="41"/>
  <c r="AP52" i="41"/>
  <c r="AJ55" i="41"/>
  <c r="X104" i="41"/>
  <c r="AG126" i="41"/>
  <c r="AO19" i="41"/>
  <c r="AO24" i="41"/>
  <c r="AT48" i="41"/>
  <c r="AS60" i="41"/>
  <c r="AT60" i="41" s="1"/>
  <c r="AY63" i="41"/>
  <c r="AA70" i="41"/>
  <c r="AB70" i="41" s="1"/>
  <c r="AY75" i="41"/>
  <c r="W146" i="41"/>
  <c r="AY16" i="41"/>
  <c r="AP19" i="41"/>
  <c r="AY48" i="41"/>
  <c r="AO27" i="41"/>
  <c r="AA41" i="41"/>
  <c r="AB41" i="41" s="1"/>
  <c r="X76" i="41"/>
  <c r="X140" i="41"/>
  <c r="W158" i="41"/>
  <c r="AG29" i="41"/>
  <c r="AG41" i="41"/>
  <c r="X100" i="41"/>
  <c r="AA25" i="41"/>
  <c r="W86" i="41"/>
  <c r="AG20" i="41"/>
  <c r="AS29" i="41"/>
  <c r="AT29" i="41" s="1"/>
  <c r="AJ76" i="41"/>
  <c r="AS140" i="41"/>
  <c r="AF17" i="41"/>
  <c r="AM20" i="41"/>
  <c r="AT28" i="41"/>
  <c r="AG18" i="41"/>
  <c r="AJ18" i="41"/>
  <c r="AK18" i="41" s="1"/>
  <c r="AS18" i="41"/>
  <c r="AT18" i="41" s="1"/>
  <c r="AP18" i="41"/>
  <c r="AA18" i="41"/>
  <c r="AB18" i="41" s="1"/>
  <c r="AY18" i="41"/>
  <c r="AY17" i="41"/>
  <c r="AP17" i="41"/>
  <c r="AS17" i="41"/>
  <c r="AT17" i="41" s="1"/>
  <c r="AA17" i="41"/>
  <c r="AB17" i="41" s="1"/>
  <c r="AJ17" i="41"/>
  <c r="AK17" i="41" s="1"/>
  <c r="AG17" i="41"/>
  <c r="AV29" i="41"/>
  <c r="AU29" i="41"/>
  <c r="H25" i="41"/>
  <c r="X25" i="41"/>
  <c r="AS23" i="41"/>
  <c r="AT23" i="41" s="1"/>
  <c r="AJ23" i="41"/>
  <c r="AK23" i="41" s="1"/>
  <c r="AO149" i="41"/>
  <c r="AO115" i="41"/>
  <c r="AO131" i="41"/>
  <c r="AO120" i="41"/>
  <c r="AO112" i="41"/>
  <c r="AO148" i="41"/>
  <c r="AO133" i="41"/>
  <c r="AO111" i="41"/>
  <c r="AO102" i="41"/>
  <c r="AO136" i="41"/>
  <c r="AO113" i="41"/>
  <c r="AO78" i="41"/>
  <c r="AO67" i="41"/>
  <c r="AO64" i="41"/>
  <c r="AO84" i="41"/>
  <c r="AO57" i="41"/>
  <c r="AO46" i="41"/>
  <c r="AO61" i="41"/>
  <c r="AO68" i="41"/>
  <c r="AO70" i="41"/>
  <c r="AO38" i="41"/>
  <c r="AO41" i="41"/>
  <c r="AO45" i="41"/>
  <c r="AO49" i="41"/>
  <c r="I16" i="41"/>
  <c r="Q17" i="41"/>
  <c r="K18" i="41"/>
  <c r="O19" i="41"/>
  <c r="H20" i="41"/>
  <c r="O21" i="41"/>
  <c r="AB22" i="41"/>
  <c r="I23" i="41"/>
  <c r="J23" i="41"/>
  <c r="X23" i="41"/>
  <c r="AO23" i="41"/>
  <c r="W24" i="41"/>
  <c r="AB25" i="41"/>
  <c r="AX26" i="41"/>
  <c r="W26" i="41"/>
  <c r="AO26" i="41"/>
  <c r="AX28" i="41"/>
  <c r="O29" i="41"/>
  <c r="N29" i="41"/>
  <c r="P29" i="41"/>
  <c r="AK29" i="41"/>
  <c r="AX31" i="41"/>
  <c r="AF31" i="41"/>
  <c r="AO31" i="41"/>
  <c r="W31" i="41"/>
  <c r="AD41" i="41"/>
  <c r="AC41" i="41"/>
  <c r="X46" i="41"/>
  <c r="AX18" i="41"/>
  <c r="AF147" i="41"/>
  <c r="AF154" i="41"/>
  <c r="AF142" i="41"/>
  <c r="AF126" i="41"/>
  <c r="AF118" i="41"/>
  <c r="AF135" i="41"/>
  <c r="AF131" i="41"/>
  <c r="AF140" i="41"/>
  <c r="AF153" i="41"/>
  <c r="AF112" i="41"/>
  <c r="AF110" i="41"/>
  <c r="AF141" i="41"/>
  <c r="AF124" i="41"/>
  <c r="AF120" i="41"/>
  <c r="AF119" i="41"/>
  <c r="AF117" i="41"/>
  <c r="AF101" i="41"/>
  <c r="AF114" i="41"/>
  <c r="AF152" i="41"/>
  <c r="AF128" i="41"/>
  <c r="AF105" i="41"/>
  <c r="AF102" i="41"/>
  <c r="AF93" i="41"/>
  <c r="AF129" i="41"/>
  <c r="AF113" i="41"/>
  <c r="AF94" i="41"/>
  <c r="AF100" i="41"/>
  <c r="AF95" i="41"/>
  <c r="AF86" i="41"/>
  <c r="AF106" i="41"/>
  <c r="AF99" i="41"/>
  <c r="AF89" i="41"/>
  <c r="AF88" i="41"/>
  <c r="AF80" i="41"/>
  <c r="AF92" i="41"/>
  <c r="AF83" i="41"/>
  <c r="AF81" i="41"/>
  <c r="AF56" i="41"/>
  <c r="AF61" i="41"/>
  <c r="AF57" i="41"/>
  <c r="AF74" i="41"/>
  <c r="AF39" i="41"/>
  <c r="AF55" i="41"/>
  <c r="AF63" i="41"/>
  <c r="AF72" i="41"/>
  <c r="AF60" i="41"/>
  <c r="AF76" i="41"/>
  <c r="AF75" i="41"/>
  <c r="AF62" i="41"/>
  <c r="AF35" i="41"/>
  <c r="AF34" i="41"/>
  <c r="AF77" i="41"/>
  <c r="AF44" i="41"/>
  <c r="AF40" i="41"/>
  <c r="AF59" i="41"/>
  <c r="AF52" i="41"/>
  <c r="AF20" i="41"/>
  <c r="AG37" i="41"/>
  <c r="AS37" i="41"/>
  <c r="AT37" i="41" s="1"/>
  <c r="AJ37" i="41"/>
  <c r="AK37" i="41" s="1"/>
  <c r="AY37" i="41"/>
  <c r="AP37" i="41"/>
  <c r="X37" i="41"/>
  <c r="V53" i="41"/>
  <c r="AX151" i="41"/>
  <c r="AX152" i="41"/>
  <c r="AX140" i="41"/>
  <c r="AX153" i="41"/>
  <c r="AX141" i="41"/>
  <c r="AX142" i="41"/>
  <c r="AX156" i="41"/>
  <c r="AX158" i="41"/>
  <c r="AX146" i="41"/>
  <c r="AX157" i="41"/>
  <c r="AX130" i="41"/>
  <c r="AX139" i="41"/>
  <c r="AX134" i="41"/>
  <c r="AX132" i="41"/>
  <c r="AX145" i="41"/>
  <c r="AX144" i="41"/>
  <c r="AX121" i="41"/>
  <c r="AX119" i="41"/>
  <c r="AX118" i="41"/>
  <c r="AX117" i="41"/>
  <c r="AX111" i="41"/>
  <c r="AX105" i="41"/>
  <c r="AX128" i="41"/>
  <c r="AX100" i="41"/>
  <c r="AX110" i="41"/>
  <c r="AX86" i="41"/>
  <c r="AX104" i="41"/>
  <c r="AX112" i="41"/>
  <c r="AX129" i="41"/>
  <c r="AX120" i="41"/>
  <c r="AX95" i="41"/>
  <c r="AX83" i="41"/>
  <c r="AX99" i="41"/>
  <c r="AX96" i="41"/>
  <c r="AX84" i="41"/>
  <c r="AX92" i="41"/>
  <c r="AX78" i="41"/>
  <c r="AX87" i="41"/>
  <c r="AX80" i="41"/>
  <c r="AX81" i="41"/>
  <c r="AX61" i="41"/>
  <c r="AX67" i="41"/>
  <c r="AX74" i="41"/>
  <c r="AX72" i="41"/>
  <c r="AX62" i="41"/>
  <c r="AX93" i="41"/>
  <c r="AX75" i="41"/>
  <c r="AX56" i="41"/>
  <c r="AX55" i="41"/>
  <c r="AX44" i="41"/>
  <c r="AX66" i="41"/>
  <c r="AX57" i="41"/>
  <c r="AX46" i="41"/>
  <c r="AX39" i="41"/>
  <c r="AX63" i="41"/>
  <c r="AX34" i="41"/>
  <c r="AX54" i="41"/>
  <c r="AX65" i="41"/>
  <c r="AX49" i="41"/>
  <c r="AX60" i="41"/>
  <c r="AX37" i="41"/>
  <c r="AX36" i="41"/>
  <c r="AX32" i="41"/>
  <c r="J16" i="41"/>
  <c r="X16" i="41"/>
  <c r="X18" i="41"/>
  <c r="P19" i="41"/>
  <c r="AF21" i="41"/>
  <c r="Q21" i="41"/>
  <c r="AX21" i="41"/>
  <c r="AS22" i="41"/>
  <c r="AT22" i="41" s="1"/>
  <c r="AP23" i="41"/>
  <c r="J24" i="41"/>
  <c r="K24" i="41"/>
  <c r="AA28" i="41"/>
  <c r="AJ28" i="41"/>
  <c r="AG28" i="41"/>
  <c r="AS30" i="41"/>
  <c r="AT30" i="41" s="1"/>
  <c r="AY30" i="41"/>
  <c r="AG30" i="41"/>
  <c r="AA30" i="41"/>
  <c r="AB30" i="41" s="1"/>
  <c r="AP30" i="41"/>
  <c r="W33" i="41"/>
  <c r="X33" i="41" s="1"/>
  <c r="AO33" i="41"/>
  <c r="AX33" i="41"/>
  <c r="AF33" i="41"/>
  <c r="AF41" i="41"/>
  <c r="P123" i="41"/>
  <c r="Q123" i="41"/>
  <c r="O123" i="41"/>
  <c r="N123" i="41"/>
  <c r="AX27" i="41"/>
  <c r="AJ16" i="41"/>
  <c r="L16" i="41"/>
  <c r="AX17" i="41"/>
  <c r="AO18" i="41"/>
  <c r="Q19" i="41"/>
  <c r="AF19" i="41"/>
  <c r="AA23" i="41"/>
  <c r="V24" i="41"/>
  <c r="K30" i="41"/>
  <c r="L30" i="41"/>
  <c r="V43" i="41"/>
  <c r="N21" i="41"/>
  <c r="AA16" i="41"/>
  <c r="AB16" i="41" s="1"/>
  <c r="AP16" i="41"/>
  <c r="X17" i="41"/>
  <c r="AG19" i="41"/>
  <c r="X20" i="41"/>
  <c r="AF22" i="41"/>
  <c r="AB23" i="41"/>
  <c r="L24" i="41"/>
  <c r="N25" i="41"/>
  <c r="H28" i="41"/>
  <c r="V28" i="41"/>
  <c r="AY28" i="41"/>
  <c r="I30" i="41"/>
  <c r="X30" i="41"/>
  <c r="X31" i="41"/>
  <c r="H31" i="41"/>
  <c r="V36" i="41"/>
  <c r="AA37" i="41"/>
  <c r="AB37" i="41" s="1"/>
  <c r="AB20" i="41"/>
  <c r="AX22" i="41"/>
  <c r="AS35" i="41"/>
  <c r="AT35" i="41" s="1"/>
  <c r="AP35" i="41"/>
  <c r="AJ35" i="41"/>
  <c r="AK35" i="41" s="1"/>
  <c r="AG35" i="41"/>
  <c r="AY35" i="41"/>
  <c r="AA35" i="41"/>
  <c r="X35" i="41"/>
  <c r="AX38" i="41"/>
  <c r="H40" i="41"/>
  <c r="AS16" i="41"/>
  <c r="AT16" i="41" s="1"/>
  <c r="AJ19" i="41"/>
  <c r="AK19" i="41" s="1"/>
  <c r="AT20" i="41"/>
  <c r="W21" i="41"/>
  <c r="AJ22" i="41"/>
  <c r="AK22" i="41" s="1"/>
  <c r="AY22" i="41"/>
  <c r="AF23" i="41"/>
  <c r="AX23" i="41"/>
  <c r="N24" i="41"/>
  <c r="P25" i="41"/>
  <c r="AO29" i="41"/>
  <c r="AA29" i="41"/>
  <c r="AY29" i="41"/>
  <c r="AP29" i="41"/>
  <c r="AO32" i="41"/>
  <c r="AY32" i="41"/>
  <c r="AG32" i="41"/>
  <c r="AA32" i="41"/>
  <c r="AB32" i="41" s="1"/>
  <c r="AS32" i="41"/>
  <c r="AT32" i="41" s="1"/>
  <c r="AP32" i="41"/>
  <c r="V35" i="41"/>
  <c r="AV41" i="41"/>
  <c r="AU41" i="41"/>
  <c r="AO51" i="41"/>
  <c r="L29" i="41"/>
  <c r="K29" i="41"/>
  <c r="I29" i="41"/>
  <c r="AM32" i="41"/>
  <c r="AL32" i="41"/>
  <c r="AX16" i="41"/>
  <c r="AO16" i="41"/>
  <c r="I21" i="41"/>
  <c r="AG23" i="41"/>
  <c r="AY23" i="41"/>
  <c r="O24" i="41"/>
  <c r="AO25" i="41"/>
  <c r="W27" i="41"/>
  <c r="X27" i="41" s="1"/>
  <c r="AF27" i="41"/>
  <c r="N38" i="41"/>
  <c r="Q38" i="41"/>
  <c r="P38" i="41"/>
  <c r="O38" i="41"/>
  <c r="AO47" i="41"/>
  <c r="AF47" i="41"/>
  <c r="W47" i="41"/>
  <c r="AX47" i="41"/>
  <c r="AK16" i="41"/>
  <c r="AP46" i="41"/>
  <c r="AA46" i="41"/>
  <c r="AB46" i="41" s="1"/>
  <c r="AJ46" i="41"/>
  <c r="AK46" i="41" s="1"/>
  <c r="AG46" i="41"/>
  <c r="AS46" i="41"/>
  <c r="AT46" i="41" s="1"/>
  <c r="AP56" i="41"/>
  <c r="AA56" i="41"/>
  <c r="AB56" i="41" s="1"/>
  <c r="AY56" i="41"/>
  <c r="AG56" i="41"/>
  <c r="AJ56" i="41"/>
  <c r="AK56" i="41" s="1"/>
  <c r="AS56" i="41"/>
  <c r="AT56" i="41" s="1"/>
  <c r="L27" i="41"/>
  <c r="J27" i="41"/>
  <c r="I27" i="41"/>
  <c r="AO17" i="41"/>
  <c r="AO20" i="41"/>
  <c r="J21" i="41"/>
  <c r="AX25" i="41"/>
  <c r="AF25" i="41"/>
  <c r="AF28" i="41"/>
  <c r="AB29" i="41"/>
  <c r="AX29" i="41"/>
  <c r="AF32" i="41"/>
  <c r="AF42" i="41"/>
  <c r="AF16" i="41"/>
  <c r="AA19" i="41"/>
  <c r="AB19" i="41" s="1"/>
  <c r="AS19" i="41"/>
  <c r="AT19" i="41" s="1"/>
  <c r="AO21" i="41"/>
  <c r="AF24" i="41"/>
  <c r="AX24" i="41"/>
  <c r="AF26" i="41"/>
  <c r="AK28" i="41"/>
  <c r="X29" i="41"/>
  <c r="X19" i="41"/>
  <c r="X22" i="41"/>
  <c r="AJ25" i="41"/>
  <c r="AK25" i="41" s="1"/>
  <c r="AG25" i="41"/>
  <c r="AY25" i="41"/>
  <c r="AS25" i="41"/>
  <c r="AT25" i="41" s="1"/>
  <c r="AX30" i="41"/>
  <c r="AO30" i="41"/>
  <c r="AO34" i="41"/>
  <c r="AF53" i="41"/>
  <c r="AX58" i="41"/>
  <c r="AO58" i="41"/>
  <c r="AF58" i="41"/>
  <c r="W58" i="41"/>
  <c r="O28" i="41"/>
  <c r="AB28" i="41"/>
  <c r="AO28" i="41"/>
  <c r="AK30" i="41"/>
  <c r="P31" i="41"/>
  <c r="Q34" i="41"/>
  <c r="O34" i="41"/>
  <c r="N34" i="41"/>
  <c r="AO35" i="41"/>
  <c r="H36" i="41"/>
  <c r="K37" i="41"/>
  <c r="I38" i="41"/>
  <c r="J38" i="41"/>
  <c r="V38" i="41"/>
  <c r="N39" i="41"/>
  <c r="AX41" i="41"/>
  <c r="AA43" i="41"/>
  <c r="AB43" i="41" s="1"/>
  <c r="AY43" i="41"/>
  <c r="AJ43" i="41"/>
  <c r="AK43" i="41" s="1"/>
  <c r="AV43" i="41"/>
  <c r="AW43" i="41" s="1"/>
  <c r="AA50" i="41"/>
  <c r="AB50" i="41" s="1"/>
  <c r="AT67" i="41"/>
  <c r="AX42" i="41"/>
  <c r="X43" i="41"/>
  <c r="AO44" i="41"/>
  <c r="P48" i="41"/>
  <c r="O48" i="41"/>
  <c r="N48" i="41"/>
  <c r="K51" i="41"/>
  <c r="J51" i="41"/>
  <c r="I51" i="41"/>
  <c r="L53" i="41"/>
  <c r="K53" i="41"/>
  <c r="I53" i="41"/>
  <c r="J53" i="41"/>
  <c r="AT61" i="41"/>
  <c r="AO75" i="41"/>
  <c r="AD76" i="41"/>
  <c r="AC76" i="41"/>
  <c r="AE76" i="41" s="1"/>
  <c r="AO39" i="41"/>
  <c r="AO42" i="41"/>
  <c r="H43" i="41"/>
  <c r="AY44" i="41"/>
  <c r="AG44" i="41"/>
  <c r="AS44" i="41"/>
  <c r="AT44" i="41" s="1"/>
  <c r="AP44" i="41"/>
  <c r="AV48" i="41"/>
  <c r="AU48" i="41"/>
  <c r="AO56" i="41"/>
  <c r="AA62" i="41"/>
  <c r="AB62" i="41" s="1"/>
  <c r="AY62" i="41"/>
  <c r="AJ62" i="41"/>
  <c r="AK62" i="41" s="1"/>
  <c r="AG62" i="41"/>
  <c r="AS62" i="41"/>
  <c r="AT62" i="41" s="1"/>
  <c r="AP62" i="41"/>
  <c r="AD70" i="41"/>
  <c r="AC70" i="41"/>
  <c r="AE70" i="41" s="1"/>
  <c r="AO72" i="41"/>
  <c r="AO74" i="41"/>
  <c r="AX102" i="41"/>
  <c r="X32" i="41"/>
  <c r="H32" i="41"/>
  <c r="AN32" i="41"/>
  <c r="Q36" i="41"/>
  <c r="P36" i="41"/>
  <c r="AF37" i="41"/>
  <c r="X44" i="41"/>
  <c r="AP50" i="41"/>
  <c r="AO62" i="41"/>
  <c r="H68" i="41"/>
  <c r="V75" i="41"/>
  <c r="AO88" i="41"/>
  <c r="AA34" i="41"/>
  <c r="AJ34" i="41"/>
  <c r="AK34" i="41" s="1"/>
  <c r="AS34" i="41"/>
  <c r="AT34" i="41" s="1"/>
  <c r="AB35" i="41"/>
  <c r="AJ39" i="41"/>
  <c r="AK39" i="41" s="1"/>
  <c r="AG39" i="41"/>
  <c r="W42" i="41"/>
  <c r="N43" i="41"/>
  <c r="O43" i="41"/>
  <c r="W45" i="41"/>
  <c r="AF45" i="41"/>
  <c r="AO48" i="41"/>
  <c r="V50" i="41"/>
  <c r="V56" i="41"/>
  <c r="V62" i="41"/>
  <c r="AS72" i="41"/>
  <c r="AT72" i="41" s="1"/>
  <c r="AY72" i="41"/>
  <c r="AG72" i="41"/>
  <c r="AA72" i="41"/>
  <c r="AB72" i="41" s="1"/>
  <c r="AP72" i="41"/>
  <c r="AJ72" i="41"/>
  <c r="AK72" i="41" s="1"/>
  <c r="H26" i="41"/>
  <c r="H33" i="41"/>
  <c r="X34" i="41"/>
  <c r="J35" i="41"/>
  <c r="O36" i="41"/>
  <c r="W38" i="41"/>
  <c r="AF38" i="41"/>
  <c r="H39" i="41"/>
  <c r="X39" i="41"/>
  <c r="AS39" i="41"/>
  <c r="AT39" i="41" s="1"/>
  <c r="AY41" i="41"/>
  <c r="AJ41" i="41"/>
  <c r="AK41" i="41" s="1"/>
  <c r="AP41" i="41"/>
  <c r="K42" i="41"/>
  <c r="J42" i="41"/>
  <c r="P43" i="41"/>
  <c r="AA44" i="41"/>
  <c r="AB44" i="41" s="1"/>
  <c r="AV52" i="41"/>
  <c r="AW52" i="41" s="1"/>
  <c r="AO54" i="41"/>
  <c r="X56" i="41"/>
  <c r="H57" i="41"/>
  <c r="AV64" i="41"/>
  <c r="AU64" i="41"/>
  <c r="H34" i="41"/>
  <c r="AB34" i="41"/>
  <c r="V34" i="41"/>
  <c r="L35" i="41"/>
  <c r="V39" i="41"/>
  <c r="AB39" i="41"/>
  <c r="Q40" i="41"/>
  <c r="X41" i="41"/>
  <c r="AW41" i="41"/>
  <c r="I42" i="41"/>
  <c r="Q43" i="41"/>
  <c r="AP43" i="41"/>
  <c r="J47" i="41"/>
  <c r="I47" i="41"/>
  <c r="K47" i="41"/>
  <c r="AK55" i="41"/>
  <c r="K58" i="41"/>
  <c r="J58" i="41"/>
  <c r="L58" i="41"/>
  <c r="I58" i="41"/>
  <c r="AE60" i="41"/>
  <c r="X62" i="41"/>
  <c r="AK74" i="41"/>
  <c r="P35" i="41"/>
  <c r="O35" i="41"/>
  <c r="AF36" i="41"/>
  <c r="AA39" i="41"/>
  <c r="AY39" i="41"/>
  <c r="X45" i="41"/>
  <c r="AX45" i="41"/>
  <c r="AB48" i="41"/>
  <c r="V49" i="41"/>
  <c r="V51" i="41"/>
  <c r="AX53" i="41"/>
  <c r="AO53" i="41"/>
  <c r="W53" i="41"/>
  <c r="V54" i="41"/>
  <c r="L56" i="41"/>
  <c r="I56" i="41"/>
  <c r="AP61" i="41"/>
  <c r="AA61" i="41"/>
  <c r="AB61" i="41" s="1"/>
  <c r="AJ61" i="41"/>
  <c r="AK61" i="41" s="1"/>
  <c r="AG61" i="41"/>
  <c r="AY61" i="41"/>
  <c r="AX79" i="41"/>
  <c r="AF79" i="41"/>
  <c r="W79" i="41"/>
  <c r="AO79" i="41"/>
  <c r="AF30" i="41"/>
  <c r="AY34" i="41"/>
  <c r="N35" i="41"/>
  <c r="L41" i="41"/>
  <c r="J41" i="41"/>
  <c r="I41" i="41"/>
  <c r="H49" i="41"/>
  <c r="H50" i="41"/>
  <c r="X50" i="41"/>
  <c r="AJ50" i="41"/>
  <c r="AK50" i="41" s="1"/>
  <c r="AG50" i="41"/>
  <c r="AS50" i="41"/>
  <c r="AT50" i="41" s="1"/>
  <c r="J56" i="41"/>
  <c r="L62" i="41"/>
  <c r="K62" i="41"/>
  <c r="J62" i="41"/>
  <c r="I62" i="41"/>
  <c r="AO63" i="41"/>
  <c r="AT69" i="41"/>
  <c r="O31" i="41"/>
  <c r="AG34" i="41"/>
  <c r="Q35" i="41"/>
  <c r="W36" i="41"/>
  <c r="AO36" i="41"/>
  <c r="J37" i="41"/>
  <c r="AO37" i="41"/>
  <c r="AX40" i="41"/>
  <c r="W40" i="41"/>
  <c r="X40" i="41" s="1"/>
  <c r="AO40" i="41"/>
  <c r="K41" i="41"/>
  <c r="AX43" i="41"/>
  <c r="AJ44" i="41"/>
  <c r="AK44" i="41" s="1"/>
  <c r="H45" i="41"/>
  <c r="AF46" i="41"/>
  <c r="K56" i="41"/>
  <c r="I61" i="41"/>
  <c r="J61" i="41"/>
  <c r="K61" i="41"/>
  <c r="AO43" i="41"/>
  <c r="Q45" i="41"/>
  <c r="AJ48" i="41"/>
  <c r="AK48" i="41" s="1"/>
  <c r="W49" i="41"/>
  <c r="X49" i="41" s="1"/>
  <c r="AF49" i="41"/>
  <c r="AX51" i="41"/>
  <c r="W51" i="41"/>
  <c r="X51" i="41" s="1"/>
  <c r="X52" i="41"/>
  <c r="AB52" i="41"/>
  <c r="V52" i="41"/>
  <c r="AJ57" i="41"/>
  <c r="AK57" i="41" s="1"/>
  <c r="AS57" i="41"/>
  <c r="AT57" i="41" s="1"/>
  <c r="AP57" i="41"/>
  <c r="Q64" i="41"/>
  <c r="P64" i="41"/>
  <c r="O64" i="41"/>
  <c r="W66" i="41"/>
  <c r="AF66" i="41"/>
  <c r="AO66" i="41"/>
  <c r="Q67" i="41"/>
  <c r="P67" i="41"/>
  <c r="L69" i="41"/>
  <c r="J69" i="41"/>
  <c r="I69" i="41"/>
  <c r="AP69" i="41"/>
  <c r="V74" i="41"/>
  <c r="AM75" i="41"/>
  <c r="AL75" i="41"/>
  <c r="L52" i="41"/>
  <c r="K52" i="41"/>
  <c r="J52" i="41"/>
  <c r="AS55" i="41"/>
  <c r="AT55" i="41" s="1"/>
  <c r="AA55" i="41"/>
  <c r="AB55" i="41" s="1"/>
  <c r="V57" i="41"/>
  <c r="V61" i="41"/>
  <c r="AP67" i="41"/>
  <c r="Q68" i="41"/>
  <c r="P68" i="41"/>
  <c r="O68" i="41"/>
  <c r="Q69" i="41"/>
  <c r="P69" i="41"/>
  <c r="O69" i="41"/>
  <c r="N69" i="41"/>
  <c r="AX35" i="41"/>
  <c r="AF43" i="41"/>
  <c r="H44" i="41"/>
  <c r="J48" i="41"/>
  <c r="X48" i="41"/>
  <c r="AO50" i="41"/>
  <c r="AF54" i="41"/>
  <c r="AB57" i="41"/>
  <c r="Q62" i="41"/>
  <c r="O62" i="41"/>
  <c r="N62" i="41"/>
  <c r="P62" i="41"/>
  <c r="V63" i="41"/>
  <c r="AJ70" i="41"/>
  <c r="AG70" i="41"/>
  <c r="AY70" i="41"/>
  <c r="AS70" i="41"/>
  <c r="AT70" i="41" s="1"/>
  <c r="AX71" i="41"/>
  <c r="AF71" i="41"/>
  <c r="X72" i="41"/>
  <c r="H73" i="41"/>
  <c r="V73" i="41"/>
  <c r="Q76" i="41"/>
  <c r="P76" i="41"/>
  <c r="AO60" i="41"/>
  <c r="AA71" i="41"/>
  <c r="AB71" i="41" s="1"/>
  <c r="AY71" i="41"/>
  <c r="AJ71" i="41"/>
  <c r="AK71" i="41" s="1"/>
  <c r="AG71" i="41"/>
  <c r="AS71" i="41"/>
  <c r="AT71" i="41" s="1"/>
  <c r="AY78" i="41"/>
  <c r="AJ78" i="41"/>
  <c r="AK78" i="41" s="1"/>
  <c r="AS78" i="41"/>
  <c r="AP78" i="41"/>
  <c r="AG78" i="41"/>
  <c r="AA78" i="41"/>
  <c r="AB78" i="41" s="1"/>
  <c r="AF97" i="41"/>
  <c r="AX97" i="41"/>
  <c r="W97" i="41"/>
  <c r="AO97" i="41"/>
  <c r="AP64" i="41"/>
  <c r="X64" i="41"/>
  <c r="AY64" i="41"/>
  <c r="AJ64" i="41"/>
  <c r="AK64" i="41" s="1"/>
  <c r="AG64" i="41"/>
  <c r="L72" i="41"/>
  <c r="K72" i="41"/>
  <c r="J72" i="41"/>
  <c r="I72" i="41"/>
  <c r="H80" i="41"/>
  <c r="AK52" i="41"/>
  <c r="AO55" i="41"/>
  <c r="Q57" i="41"/>
  <c r="P57" i="41"/>
  <c r="O57" i="41"/>
  <c r="AF65" i="41"/>
  <c r="AO65" i="41"/>
  <c r="AJ67" i="41"/>
  <c r="AK67" i="41" s="1"/>
  <c r="AG67" i="41"/>
  <c r="AY67" i="41"/>
  <c r="AF68" i="41"/>
  <c r="AY69" i="41"/>
  <c r="AJ69" i="41"/>
  <c r="AK69" i="41" s="1"/>
  <c r="AG69" i="41"/>
  <c r="AA69" i="41"/>
  <c r="AB69" i="41" s="1"/>
  <c r="X71" i="41"/>
  <c r="AV74" i="41"/>
  <c r="AW74" i="41" s="1"/>
  <c r="L78" i="41"/>
  <c r="J78" i="41"/>
  <c r="I78" i="41"/>
  <c r="K78" i="41"/>
  <c r="Q83" i="41"/>
  <c r="P83" i="41"/>
  <c r="O83" i="41"/>
  <c r="N83" i="41"/>
  <c r="V42" i="41"/>
  <c r="N46" i="41"/>
  <c r="O51" i="41"/>
  <c r="AF51" i="41"/>
  <c r="X53" i="41"/>
  <c r="AG55" i="41"/>
  <c r="AY55" i="41"/>
  <c r="P56" i="41"/>
  <c r="O56" i="41"/>
  <c r="N56" i="41"/>
  <c r="N57" i="41"/>
  <c r="AA64" i="41"/>
  <c r="AB64" i="41" s="1"/>
  <c r="V67" i="41"/>
  <c r="X70" i="41"/>
  <c r="N33" i="41"/>
  <c r="N45" i="41"/>
  <c r="O46" i="41"/>
  <c r="AX48" i="41"/>
  <c r="AF48" i="41"/>
  <c r="N49" i="41"/>
  <c r="AX50" i="41"/>
  <c r="P51" i="41"/>
  <c r="AO52" i="41"/>
  <c r="H54" i="41"/>
  <c r="W54" i="41"/>
  <c r="Q56" i="41"/>
  <c r="I64" i="41"/>
  <c r="AA67" i="41"/>
  <c r="AB67" i="41" s="1"/>
  <c r="K70" i="41"/>
  <c r="J70" i="41"/>
  <c r="V70" i="41"/>
  <c r="H71" i="41"/>
  <c r="AO71" i="41"/>
  <c r="X91" i="41"/>
  <c r="H91" i="41"/>
  <c r="AO93" i="41"/>
  <c r="AY87" i="41"/>
  <c r="AJ87" i="41"/>
  <c r="AK87" i="41" s="1"/>
  <c r="AG87" i="41"/>
  <c r="AP87" i="41"/>
  <c r="AS87" i="41"/>
  <c r="AT87" i="41" s="1"/>
  <c r="AA87" i="41"/>
  <c r="AO90" i="41"/>
  <c r="AF50" i="41"/>
  <c r="AY52" i="41"/>
  <c r="AJ52" i="41"/>
  <c r="AX59" i="41"/>
  <c r="AO59" i="41"/>
  <c r="W59" i="41"/>
  <c r="AY60" i="41"/>
  <c r="AJ60" i="41"/>
  <c r="AK60" i="41" s="1"/>
  <c r="X61" i="41"/>
  <c r="L64" i="41"/>
  <c r="W65" i="41"/>
  <c r="P66" i="41"/>
  <c r="L70" i="41"/>
  <c r="AK70" i="41"/>
  <c r="X77" i="41"/>
  <c r="L89" i="41"/>
  <c r="K89" i="41"/>
  <c r="J89" i="41"/>
  <c r="I89" i="41"/>
  <c r="V69" i="41"/>
  <c r="AO69" i="41"/>
  <c r="AF73" i="41"/>
  <c r="AX73" i="41"/>
  <c r="Q74" i="41"/>
  <c r="O74" i="41"/>
  <c r="N74" i="41"/>
  <c r="P75" i="41"/>
  <c r="O75" i="41"/>
  <c r="AX77" i="41"/>
  <c r="W77" i="41"/>
  <c r="V77" i="41"/>
  <c r="V80" i="41"/>
  <c r="AP81" i="41"/>
  <c r="AJ81" i="41"/>
  <c r="AK81" i="41" s="1"/>
  <c r="AS81" i="41"/>
  <c r="X81" i="41"/>
  <c r="AY81" i="41"/>
  <c r="X101" i="41"/>
  <c r="H101" i="41"/>
  <c r="X128" i="41"/>
  <c r="H128" i="41"/>
  <c r="V58" i="41"/>
  <c r="X59" i="41"/>
  <c r="X60" i="41"/>
  <c r="AF64" i="41"/>
  <c r="AX76" i="41"/>
  <c r="K82" i="41"/>
  <c r="J82" i="41"/>
  <c r="L82" i="41"/>
  <c r="I82" i="41"/>
  <c r="AJ96" i="41"/>
  <c r="AK96" i="41" s="1"/>
  <c r="AG96" i="41"/>
  <c r="AS96" i="41"/>
  <c r="AP96" i="41"/>
  <c r="AY96" i="41"/>
  <c r="X96" i="41"/>
  <c r="AA96" i="41"/>
  <c r="AB96" i="41" s="1"/>
  <c r="AX52" i="41"/>
  <c r="AX64" i="41"/>
  <c r="AF67" i="41"/>
  <c r="W73" i="41"/>
  <c r="X73" i="41" s="1"/>
  <c r="Q82" i="41"/>
  <c r="P82" i="41"/>
  <c r="N82" i="41"/>
  <c r="Q95" i="41"/>
  <c r="P95" i="41"/>
  <c r="O95" i="41"/>
  <c r="N95" i="41"/>
  <c r="AO98" i="41"/>
  <c r="W98" i="41"/>
  <c r="AX98" i="41"/>
  <c r="AF98" i="41"/>
  <c r="AO100" i="41"/>
  <c r="L59" i="41"/>
  <c r="K59" i="41"/>
  <c r="AF69" i="41"/>
  <c r="AX69" i="41"/>
  <c r="AO73" i="41"/>
  <c r="H74" i="41"/>
  <c r="AO76" i="41"/>
  <c r="AO77" i="41"/>
  <c r="AP90" i="41"/>
  <c r="AA90" i="41"/>
  <c r="AB90" i="41" s="1"/>
  <c r="AY90" i="41"/>
  <c r="AJ90" i="41"/>
  <c r="AK90" i="41" s="1"/>
  <c r="AS90" i="41"/>
  <c r="AT90" i="41" s="1"/>
  <c r="AG90" i="41"/>
  <c r="AS63" i="41"/>
  <c r="AT63" i="41" s="1"/>
  <c r="AP63" i="41"/>
  <c r="AX68" i="41"/>
  <c r="W68" i="41"/>
  <c r="X68" i="41" s="1"/>
  <c r="AG74" i="41"/>
  <c r="AA74" i="41"/>
  <c r="AP76" i="41"/>
  <c r="Q77" i="41"/>
  <c r="O77" i="41"/>
  <c r="N77" i="41"/>
  <c r="AT81" i="41"/>
  <c r="V83" i="41"/>
  <c r="H67" i="41"/>
  <c r="AX70" i="41"/>
  <c r="AF70" i="41"/>
  <c r="AS75" i="41"/>
  <c r="AT75" i="41" s="1"/>
  <c r="AP75" i="41"/>
  <c r="AD83" i="41"/>
  <c r="AE83" i="41" s="1"/>
  <c r="AC83" i="41"/>
  <c r="AF85" i="41"/>
  <c r="AX85" i="41"/>
  <c r="AO85" i="41"/>
  <c r="AO89" i="41"/>
  <c r="H98" i="41"/>
  <c r="X98" i="41"/>
  <c r="K60" i="41"/>
  <c r="P65" i="41"/>
  <c r="AB74" i="41"/>
  <c r="J75" i="41"/>
  <c r="X75" i="41"/>
  <c r="H76" i="41"/>
  <c r="V76" i="41"/>
  <c r="AS76" i="41"/>
  <c r="AT76" i="41" s="1"/>
  <c r="W85" i="41"/>
  <c r="AG86" i="41"/>
  <c r="AS86" i="41"/>
  <c r="AT86" i="41" s="1"/>
  <c r="AA86" i="41"/>
  <c r="AB86" i="41" s="1"/>
  <c r="AP86" i="41"/>
  <c r="AJ86" i="41"/>
  <c r="AK86" i="41" s="1"/>
  <c r="X86" i="41"/>
  <c r="AY86" i="41"/>
  <c r="AS92" i="41"/>
  <c r="AT92" i="41" s="1"/>
  <c r="AP92" i="41"/>
  <c r="AA92" i="41"/>
  <c r="AY92" i="41"/>
  <c r="AG92" i="41"/>
  <c r="AJ92" i="41"/>
  <c r="AK92" i="41" s="1"/>
  <c r="AO95" i="41"/>
  <c r="AS84" i="41"/>
  <c r="AP84" i="41"/>
  <c r="AY84" i="41"/>
  <c r="X84" i="41"/>
  <c r="AA84" i="41"/>
  <c r="AB84" i="41" s="1"/>
  <c r="AJ84" i="41"/>
  <c r="AK84" i="41" s="1"/>
  <c r="P63" i="41"/>
  <c r="O63" i="41"/>
  <c r="X67" i="41"/>
  <c r="X69" i="41"/>
  <c r="L75" i="41"/>
  <c r="AA75" i="41"/>
  <c r="AB75" i="41" s="1"/>
  <c r="AO82" i="41"/>
  <c r="AX82" i="41"/>
  <c r="AF82" i="41"/>
  <c r="W82" i="41"/>
  <c r="K85" i="41"/>
  <c r="J85" i="41"/>
  <c r="AO91" i="41"/>
  <c r="N104" i="41"/>
  <c r="O104" i="41"/>
  <c r="Q104" i="41"/>
  <c r="P104" i="41"/>
  <c r="AF78" i="41"/>
  <c r="V78" i="41"/>
  <c r="N89" i="41"/>
  <c r="Q89" i="41"/>
  <c r="L90" i="41"/>
  <c r="K90" i="41"/>
  <c r="J90" i="41"/>
  <c r="AB92" i="41"/>
  <c r="AG95" i="41"/>
  <c r="AS95" i="41"/>
  <c r="AT95" i="41" s="1"/>
  <c r="AP95" i="41"/>
  <c r="AY95" i="41"/>
  <c r="X95" i="41"/>
  <c r="H105" i="41"/>
  <c r="X105" i="41"/>
  <c r="H79" i="41"/>
  <c r="L83" i="41"/>
  <c r="K83" i="41"/>
  <c r="AF84" i="41"/>
  <c r="AK91" i="41"/>
  <c r="AG94" i="41"/>
  <c r="AS94" i="41"/>
  <c r="AT94" i="41" s="1"/>
  <c r="AP94" i="41"/>
  <c r="AA94" i="41"/>
  <c r="AJ94" i="41"/>
  <c r="AK94" i="41" s="1"/>
  <c r="V95" i="41"/>
  <c r="V131" i="41"/>
  <c r="AS93" i="41"/>
  <c r="AT93" i="41" s="1"/>
  <c r="AP93" i="41"/>
  <c r="AA93" i="41"/>
  <c r="AB93" i="41" s="1"/>
  <c r="AJ93" i="41"/>
  <c r="AK93" i="41" s="1"/>
  <c r="AO94" i="41"/>
  <c r="AD95" i="41"/>
  <c r="AC95" i="41"/>
  <c r="AA99" i="41"/>
  <c r="AB99" i="41" s="1"/>
  <c r="AJ99" i="41"/>
  <c r="AK99" i="41" s="1"/>
  <c r="AS99" i="41"/>
  <c r="AT99" i="41" s="1"/>
  <c r="X99" i="41"/>
  <c r="AP99" i="41"/>
  <c r="AY99" i="41"/>
  <c r="AV100" i="41"/>
  <c r="AU100" i="41"/>
  <c r="V102" i="41"/>
  <c r="AV116" i="41"/>
  <c r="AU116" i="41"/>
  <c r="AW116" i="41" s="1"/>
  <c r="AK76" i="41"/>
  <c r="X78" i="41"/>
  <c r="O80" i="41"/>
  <c r="N80" i="41"/>
  <c r="AO81" i="41"/>
  <c r="V81" i="41"/>
  <c r="J83" i="41"/>
  <c r="AK83" i="41"/>
  <c r="V87" i="41"/>
  <c r="AB87" i="41"/>
  <c r="AX88" i="41"/>
  <c r="W88" i="41"/>
  <c r="AT91" i="41"/>
  <c r="J93" i="41"/>
  <c r="I93" i="41"/>
  <c r="X93" i="41"/>
  <c r="AB94" i="41"/>
  <c r="V94" i="41"/>
  <c r="AV101" i="41"/>
  <c r="AU101" i="41"/>
  <c r="AC115" i="41"/>
  <c r="AE115" i="41" s="1"/>
  <c r="AD115" i="41"/>
  <c r="AB101" i="41"/>
  <c r="V101" i="41"/>
  <c r="AS108" i="41"/>
  <c r="AA108" i="41"/>
  <c r="AB108" i="41" s="1"/>
  <c r="AY108" i="41"/>
  <c r="X108" i="41"/>
  <c r="AJ108" i="41"/>
  <c r="AP108" i="41"/>
  <c r="AT78" i="41"/>
  <c r="V82" i="41"/>
  <c r="AT84" i="41"/>
  <c r="O86" i="41"/>
  <c r="N86" i="41"/>
  <c r="X87" i="41"/>
  <c r="H87" i="41"/>
  <c r="K94" i="41"/>
  <c r="J94" i="41"/>
  <c r="V104" i="41"/>
  <c r="AJ112" i="41"/>
  <c r="AK112" i="41" s="1"/>
  <c r="AG112" i="41"/>
  <c r="AY112" i="41"/>
  <c r="AS112" i="41"/>
  <c r="AT112" i="41" s="1"/>
  <c r="AP112" i="41"/>
  <c r="AA112" i="41"/>
  <c r="AB112" i="41" s="1"/>
  <c r="P86" i="41"/>
  <c r="H88" i="41"/>
  <c r="AX89" i="41"/>
  <c r="W89" i="41"/>
  <c r="AM95" i="41"/>
  <c r="AX103" i="41"/>
  <c r="AO106" i="41"/>
  <c r="AG108" i="41"/>
  <c r="AO80" i="41"/>
  <c r="J81" i="41"/>
  <c r="I81" i="41"/>
  <c r="AO83" i="41"/>
  <c r="P87" i="41"/>
  <c r="O87" i="41"/>
  <c r="AO92" i="41"/>
  <c r="L94" i="41"/>
  <c r="AT96" i="41"/>
  <c r="AB105" i="41"/>
  <c r="V105" i="41"/>
  <c r="L108" i="41"/>
  <c r="K108" i="41"/>
  <c r="J108" i="41"/>
  <c r="I108" i="41"/>
  <c r="H112" i="41"/>
  <c r="X112" i="41"/>
  <c r="L77" i="41"/>
  <c r="K77" i="41"/>
  <c r="I77" i="41"/>
  <c r="AS83" i="41"/>
  <c r="AT83" i="41" s="1"/>
  <c r="AP83" i="41"/>
  <c r="AY83" i="41"/>
  <c r="AP91" i="41"/>
  <c r="AA91" i="41"/>
  <c r="AB91" i="41" s="1"/>
  <c r="AY91" i="41"/>
  <c r="AG91" i="41"/>
  <c r="Q94" i="41"/>
  <c r="P94" i="41"/>
  <c r="O94" i="41"/>
  <c r="N94" i="41"/>
  <c r="AO105" i="41"/>
  <c r="AO107" i="41"/>
  <c r="AO116" i="41"/>
  <c r="AF127" i="41"/>
  <c r="AO87" i="41"/>
  <c r="P88" i="41"/>
  <c r="AF91" i="41"/>
  <c r="H92" i="41"/>
  <c r="K95" i="41"/>
  <c r="L96" i="41"/>
  <c r="O99" i="41"/>
  <c r="N99" i="41"/>
  <c r="AA101" i="41"/>
  <c r="AO103" i="41"/>
  <c r="V108" i="41"/>
  <c r="AS109" i="41"/>
  <c r="AP109" i="41"/>
  <c r="AA109" i="41"/>
  <c r="AB109" i="41" s="1"/>
  <c r="AY109" i="41"/>
  <c r="AG109" i="41"/>
  <c r="AG118" i="41"/>
  <c r="W80" i="41"/>
  <c r="X83" i="41"/>
  <c r="N85" i="41"/>
  <c r="AO86" i="41"/>
  <c r="AF90" i="41"/>
  <c r="AX94" i="41"/>
  <c r="N97" i="41"/>
  <c r="P99" i="41"/>
  <c r="AF107" i="41"/>
  <c r="H110" i="41"/>
  <c r="AF115" i="41"/>
  <c r="Q121" i="41"/>
  <c r="O121" i="41"/>
  <c r="N121" i="41"/>
  <c r="P121" i="41"/>
  <c r="AO122" i="41"/>
  <c r="AX122" i="41"/>
  <c r="W122" i="41"/>
  <c r="AF122" i="41"/>
  <c r="AU127" i="41"/>
  <c r="AW127" i="41" s="1"/>
  <c r="AV127" i="41"/>
  <c r="AO140" i="41"/>
  <c r="AO96" i="41"/>
  <c r="AJ100" i="41"/>
  <c r="AK100" i="41" s="1"/>
  <c r="AP100" i="41"/>
  <c r="AA100" i="41"/>
  <c r="AK101" i="41"/>
  <c r="L107" i="41"/>
  <c r="K107" i="41"/>
  <c r="J107" i="41"/>
  <c r="I107" i="41"/>
  <c r="AK108" i="41"/>
  <c r="I111" i="41"/>
  <c r="J111" i="41"/>
  <c r="AS117" i="41"/>
  <c r="AT117" i="41" s="1"/>
  <c r="AA117" i="41"/>
  <c r="AJ117" i="41"/>
  <c r="X117" i="41"/>
  <c r="N125" i="41"/>
  <c r="Q125" i="41"/>
  <c r="P125" i="41"/>
  <c r="I133" i="41"/>
  <c r="L133" i="41"/>
  <c r="K133" i="41"/>
  <c r="J133" i="41"/>
  <c r="AM144" i="41"/>
  <c r="AL144" i="41"/>
  <c r="AX150" i="41"/>
  <c r="AF87" i="41"/>
  <c r="AX91" i="41"/>
  <c r="X92" i="41"/>
  <c r="Q101" i="41"/>
  <c r="P101" i="41"/>
  <c r="O101" i="41"/>
  <c r="AJ101" i="41"/>
  <c r="W102" i="41"/>
  <c r="X102" i="41" s="1"/>
  <c r="AK109" i="41"/>
  <c r="AB114" i="41"/>
  <c r="V114" i="41"/>
  <c r="X115" i="41"/>
  <c r="H115" i="41"/>
  <c r="AA116" i="41"/>
  <c r="AB116" i="41" s="1"/>
  <c r="AY116" i="41"/>
  <c r="AP116" i="41"/>
  <c r="AJ116" i="41"/>
  <c r="AK116" i="41" s="1"/>
  <c r="AG116" i="41"/>
  <c r="X118" i="41"/>
  <c r="H118" i="41"/>
  <c r="O125" i="41"/>
  <c r="AK127" i="41"/>
  <c r="V127" i="41"/>
  <c r="V130" i="41"/>
  <c r="AB130" i="41"/>
  <c r="AX90" i="41"/>
  <c r="V100" i="41"/>
  <c r="AB100" i="41"/>
  <c r="O105" i="41"/>
  <c r="AN105" i="41" s="1"/>
  <c r="P105" i="41"/>
  <c r="H106" i="41"/>
  <c r="AT108" i="41"/>
  <c r="K111" i="41"/>
  <c r="X116" i="41"/>
  <c r="H116" i="41"/>
  <c r="AG119" i="41"/>
  <c r="AP119" i="41"/>
  <c r="AJ119" i="41"/>
  <c r="AK119" i="41" s="1"/>
  <c r="AA119" i="41"/>
  <c r="AS119" i="41"/>
  <c r="AT119" i="41" s="1"/>
  <c r="X126" i="41"/>
  <c r="H126" i="41"/>
  <c r="L136" i="41"/>
  <c r="K136" i="41"/>
  <c r="J136" i="41"/>
  <c r="I136" i="41"/>
  <c r="N92" i="41"/>
  <c r="AY100" i="41"/>
  <c r="N105" i="41"/>
  <c r="AT109" i="41"/>
  <c r="L111" i="41"/>
  <c r="X114" i="41"/>
  <c r="H114" i="41"/>
  <c r="L117" i="41"/>
  <c r="K117" i="41"/>
  <c r="J117" i="41"/>
  <c r="AG117" i="41"/>
  <c r="P118" i="41"/>
  <c r="O118" i="41"/>
  <c r="N118" i="41"/>
  <c r="Q118" i="41"/>
  <c r="AF96" i="41"/>
  <c r="H97" i="41"/>
  <c r="H100" i="41"/>
  <c r="AF104" i="41"/>
  <c r="Q105" i="41"/>
  <c r="I117" i="41"/>
  <c r="AK117" i="41"/>
  <c r="AD120" i="41"/>
  <c r="AC120" i="41"/>
  <c r="AJ129" i="41"/>
  <c r="AK129" i="41" s="1"/>
  <c r="AS129" i="41"/>
  <c r="AT129" i="41" s="1"/>
  <c r="AP129" i="41"/>
  <c r="AA129" i="41"/>
  <c r="AB129" i="41" s="1"/>
  <c r="X129" i="41"/>
  <c r="AY129" i="41"/>
  <c r="AX101" i="41"/>
  <c r="AO123" i="41"/>
  <c r="V97" i="41"/>
  <c r="J99" i="41"/>
  <c r="AG100" i="41"/>
  <c r="AP101" i="41"/>
  <c r="AY101" i="41"/>
  <c r="W103" i="41"/>
  <c r="AF103" i="41"/>
  <c r="AA104" i="41"/>
  <c r="AB104" i="41" s="1"/>
  <c r="AJ104" i="41"/>
  <c r="AK104" i="41" s="1"/>
  <c r="AG104" i="41"/>
  <c r="AS104" i="41"/>
  <c r="AT104" i="41" s="1"/>
  <c r="AY104" i="41"/>
  <c r="AO108" i="41"/>
  <c r="AF109" i="41"/>
  <c r="AP117" i="41"/>
  <c r="AO125" i="41"/>
  <c r="AP128" i="41"/>
  <c r="AA128" i="41"/>
  <c r="AB128" i="41" s="1"/>
  <c r="AY128" i="41"/>
  <c r="AS128" i="41"/>
  <c r="AT128" i="41" s="1"/>
  <c r="AJ128" i="41"/>
  <c r="AK128" i="41" s="1"/>
  <c r="AG128" i="41"/>
  <c r="AX135" i="41"/>
  <c r="I145" i="41"/>
  <c r="J145" i="41"/>
  <c r="K145" i="41"/>
  <c r="L145" i="41"/>
  <c r="AV152" i="41"/>
  <c r="AU152" i="41"/>
  <c r="AW152" i="41" s="1"/>
  <c r="P100" i="41"/>
  <c r="O100" i="41"/>
  <c r="N100" i="41"/>
  <c r="AT105" i="41"/>
  <c r="AX107" i="41"/>
  <c r="W107" i="41"/>
  <c r="AO110" i="41"/>
  <c r="AP118" i="41"/>
  <c r="AA118" i="41"/>
  <c r="AJ118" i="41"/>
  <c r="AK118" i="41" s="1"/>
  <c r="AS118" i="41"/>
  <c r="AT118" i="41" s="1"/>
  <c r="H119" i="41"/>
  <c r="X119" i="41"/>
  <c r="AO104" i="41"/>
  <c r="AP105" i="41"/>
  <c r="Q106" i="41"/>
  <c r="AF108" i="41"/>
  <c r="H109" i="41"/>
  <c r="W110" i="41"/>
  <c r="AX113" i="41"/>
  <c r="W113" i="41"/>
  <c r="X113" i="41" s="1"/>
  <c r="AY114" i="41"/>
  <c r="AJ114" i="41"/>
  <c r="AK114" i="41" s="1"/>
  <c r="AS115" i="41"/>
  <c r="AT115" i="41" s="1"/>
  <c r="AF121" i="41"/>
  <c r="Q122" i="41"/>
  <c r="AX124" i="41"/>
  <c r="W124" i="41"/>
  <c r="AO124" i="41"/>
  <c r="L125" i="41"/>
  <c r="K125" i="41"/>
  <c r="J125" i="41"/>
  <c r="I125" i="41"/>
  <c r="AF125" i="41"/>
  <c r="AY126" i="41"/>
  <c r="AJ126" i="41"/>
  <c r="K129" i="41"/>
  <c r="AF130" i="41"/>
  <c r="AJ130" i="41"/>
  <c r="AK130" i="41" s="1"/>
  <c r="AS130" i="41"/>
  <c r="AT130" i="41" s="1"/>
  <c r="AP130" i="41"/>
  <c r="AA130" i="41"/>
  <c r="X131" i="41"/>
  <c r="AG131" i="41"/>
  <c r="AS131" i="41"/>
  <c r="AT131" i="41" s="1"/>
  <c r="AP131" i="41"/>
  <c r="AO132" i="41"/>
  <c r="AO137" i="41"/>
  <c r="AO142" i="41"/>
  <c r="AS142" i="41"/>
  <c r="AT142" i="41" s="1"/>
  <c r="AP142" i="41"/>
  <c r="AA142" i="41"/>
  <c r="AY142" i="41"/>
  <c r="X142" i="41"/>
  <c r="AJ142" i="41"/>
  <c r="AO101" i="41"/>
  <c r="P102" i="41"/>
  <c r="AX109" i="41"/>
  <c r="AS120" i="41"/>
  <c r="AT120" i="41" s="1"/>
  <c r="AP120" i="41"/>
  <c r="H124" i="41"/>
  <c r="AX127" i="41"/>
  <c r="AO127" i="41"/>
  <c r="AG130" i="41"/>
  <c r="L131" i="41"/>
  <c r="K131" i="41"/>
  <c r="AA131" i="41"/>
  <c r="AB131" i="41" s="1"/>
  <c r="AK142" i="41"/>
  <c r="AG144" i="41"/>
  <c r="AS144" i="41"/>
  <c r="AT144" i="41" s="1"/>
  <c r="AP144" i="41"/>
  <c r="AA144" i="41"/>
  <c r="AB144" i="41" s="1"/>
  <c r="AY144" i="41"/>
  <c r="W106" i="41"/>
  <c r="X106" i="41" s="1"/>
  <c r="AX108" i="41"/>
  <c r="X109" i="41"/>
  <c r="N111" i="41"/>
  <c r="V112" i="41"/>
  <c r="X120" i="41"/>
  <c r="W121" i="41"/>
  <c r="K122" i="41"/>
  <c r="I122" i="41"/>
  <c r="AO99" i="41"/>
  <c r="H104" i="41"/>
  <c r="V106" i="41"/>
  <c r="AF111" i="41"/>
  <c r="H113" i="41"/>
  <c r="AF116" i="41"/>
  <c r="AB117" i="41"/>
  <c r="AB119" i="41"/>
  <c r="AO121" i="41"/>
  <c r="AO129" i="41"/>
  <c r="K130" i="41"/>
  <c r="J130" i="41"/>
  <c r="I131" i="41"/>
  <c r="AJ131" i="41"/>
  <c r="AK131" i="41" s="1"/>
  <c r="AJ134" i="41"/>
  <c r="AK134" i="41" s="1"/>
  <c r="AG134" i="41"/>
  <c r="AA134" i="41"/>
  <c r="AY134" i="41"/>
  <c r="X134" i="41"/>
  <c r="AP134" i="41"/>
  <c r="AO139" i="41"/>
  <c r="AX106" i="41"/>
  <c r="AX115" i="41"/>
  <c r="AX116" i="41"/>
  <c r="AB118" i="41"/>
  <c r="H127" i="41"/>
  <c r="X127" i="41"/>
  <c r="AG127" i="41"/>
  <c r="AP127" i="41"/>
  <c r="AA127" i="41"/>
  <c r="AB127" i="41" s="1"/>
  <c r="AY127" i="41"/>
  <c r="AO154" i="41"/>
  <c r="AS154" i="41"/>
  <c r="AT154" i="41" s="1"/>
  <c r="AP154" i="41"/>
  <c r="AA154" i="41"/>
  <c r="AB154" i="41" s="1"/>
  <c r="AY154" i="41"/>
  <c r="X154" i="41"/>
  <c r="AJ154" i="41"/>
  <c r="AG154" i="41"/>
  <c r="AO109" i="41"/>
  <c r="AK115" i="41"/>
  <c r="V121" i="41"/>
  <c r="AX125" i="41"/>
  <c r="W125" i="41"/>
  <c r="AK126" i="41"/>
  <c r="L130" i="41"/>
  <c r="Q131" i="41"/>
  <c r="P131" i="41"/>
  <c r="O131" i="41"/>
  <c r="AA139" i="41"/>
  <c r="AB139" i="41" s="1"/>
  <c r="AY139" i="41"/>
  <c r="AJ139" i="41"/>
  <c r="AK139" i="41" s="1"/>
  <c r="AG139" i="41"/>
  <c r="AP139" i="41"/>
  <c r="V147" i="41"/>
  <c r="AO117" i="41"/>
  <c r="Q119" i="41"/>
  <c r="P119" i="41"/>
  <c r="O119" i="41"/>
  <c r="Q120" i="41"/>
  <c r="P120" i="41"/>
  <c r="W123" i="41"/>
  <c r="AF123" i="41"/>
  <c r="V125" i="41"/>
  <c r="Q130" i="41"/>
  <c r="P130" i="41"/>
  <c r="O130" i="41"/>
  <c r="N130" i="41"/>
  <c r="AO138" i="41"/>
  <c r="X139" i="41"/>
  <c r="H139" i="41"/>
  <c r="AO141" i="41"/>
  <c r="AJ158" i="41"/>
  <c r="AK158" i="41" s="1"/>
  <c r="AG158" i="41"/>
  <c r="AS158" i="41"/>
  <c r="AT158" i="41" s="1"/>
  <c r="AP158" i="41"/>
  <c r="AA158" i="41"/>
  <c r="AB158" i="41" s="1"/>
  <c r="X158" i="41"/>
  <c r="AY158" i="41"/>
  <c r="O106" i="41"/>
  <c r="AO114" i="41"/>
  <c r="AP115" i="41"/>
  <c r="AY115" i="41"/>
  <c r="O120" i="41"/>
  <c r="O122" i="41"/>
  <c r="V123" i="41"/>
  <c r="AX123" i="41"/>
  <c r="AO126" i="41"/>
  <c r="AO128" i="41"/>
  <c r="AG145" i="41"/>
  <c r="AS145" i="41"/>
  <c r="AP145" i="41"/>
  <c r="AA145" i="41"/>
  <c r="AB145" i="41" s="1"/>
  <c r="AJ145" i="41"/>
  <c r="AK145" i="41" s="1"/>
  <c r="X145" i="41"/>
  <c r="AY145" i="41"/>
  <c r="X151" i="41"/>
  <c r="H151" i="41"/>
  <c r="AE151" i="41"/>
  <c r="W111" i="41"/>
  <c r="AP114" i="41"/>
  <c r="V115" i="41"/>
  <c r="AO118" i="41"/>
  <c r="AO119" i="41"/>
  <c r="AJ120" i="41"/>
  <c r="AK120" i="41" s="1"/>
  <c r="X123" i="41"/>
  <c r="H123" i="41"/>
  <c r="AS126" i="41"/>
  <c r="AT126" i="41" s="1"/>
  <c r="I129" i="41"/>
  <c r="AX133" i="41"/>
  <c r="AS134" i="41"/>
  <c r="AT134" i="41" s="1"/>
  <c r="AS139" i="41"/>
  <c r="L143" i="41"/>
  <c r="K143" i="41"/>
  <c r="J143" i="41"/>
  <c r="V126" i="41"/>
  <c r="AX131" i="41"/>
  <c r="V135" i="41"/>
  <c r="L142" i="41"/>
  <c r="K142" i="41"/>
  <c r="J142" i="41"/>
  <c r="Q146" i="41"/>
  <c r="P146" i="41"/>
  <c r="O146" i="41"/>
  <c r="N146" i="41"/>
  <c r="AX147" i="41"/>
  <c r="AX114" i="41"/>
  <c r="AX126" i="41"/>
  <c r="AO130" i="41"/>
  <c r="W132" i="41"/>
  <c r="O134" i="41"/>
  <c r="N134" i="41"/>
  <c r="H140" i="41"/>
  <c r="AX149" i="41"/>
  <c r="W149" i="41"/>
  <c r="X149" i="41" s="1"/>
  <c r="AF149" i="41"/>
  <c r="AO153" i="41"/>
  <c r="AK154" i="41"/>
  <c r="V159" i="41"/>
  <c r="N128" i="41"/>
  <c r="I132" i="41"/>
  <c r="P134" i="41"/>
  <c r="H135" i="41"/>
  <c r="AX136" i="41"/>
  <c r="W136" i="41"/>
  <c r="X136" i="41" s="1"/>
  <c r="AF136" i="41"/>
  <c r="AT145" i="41"/>
  <c r="V151" i="41"/>
  <c r="AT151" i="41"/>
  <c r="AX137" i="41"/>
  <c r="AF137" i="41"/>
  <c r="V139" i="41"/>
  <c r="AF144" i="41"/>
  <c r="L154" i="41"/>
  <c r="K154" i="41"/>
  <c r="J154" i="41"/>
  <c r="AF156" i="41"/>
  <c r="L141" i="41"/>
  <c r="K141" i="41"/>
  <c r="J141" i="41"/>
  <c r="I141" i="41"/>
  <c r="AG157" i="41"/>
  <c r="AS157" i="41"/>
  <c r="AT157" i="41" s="1"/>
  <c r="AP157" i="41"/>
  <c r="AA157" i="41"/>
  <c r="AB157" i="41" s="1"/>
  <c r="AY157" i="41"/>
  <c r="X157" i="41"/>
  <c r="AJ157" i="41"/>
  <c r="AK157" i="41" s="1"/>
  <c r="AX159" i="41"/>
  <c r="P135" i="41"/>
  <c r="O135" i="41"/>
  <c r="W137" i="41"/>
  <c r="AX138" i="41"/>
  <c r="W138" i="41"/>
  <c r="AF138" i="41"/>
  <c r="Q141" i="41"/>
  <c r="P141" i="41"/>
  <c r="O141" i="41"/>
  <c r="N141" i="41"/>
  <c r="AF143" i="41"/>
  <c r="V146" i="41"/>
  <c r="Q147" i="41"/>
  <c r="P147" i="41"/>
  <c r="O147" i="41"/>
  <c r="AX148" i="41"/>
  <c r="W148" i="41"/>
  <c r="X148" i="41" s="1"/>
  <c r="AF148" i="41"/>
  <c r="AO152" i="41"/>
  <c r="I157" i="41"/>
  <c r="L157" i="41"/>
  <c r="J157" i="41"/>
  <c r="X137" i="41"/>
  <c r="V137" i="41"/>
  <c r="AT139" i="41"/>
  <c r="AS143" i="41"/>
  <c r="AT143" i="41" s="1"/>
  <c r="AP143" i="41"/>
  <c r="AA143" i="41"/>
  <c r="AB143" i="41" s="1"/>
  <c r="AY143" i="41"/>
  <c r="X143" i="41"/>
  <c r="AG143" i="41"/>
  <c r="L144" i="41"/>
  <c r="I144" i="41"/>
  <c r="AJ146" i="41"/>
  <c r="AK146" i="41" s="1"/>
  <c r="AG146" i="41"/>
  <c r="AS146" i="41"/>
  <c r="AP146" i="41"/>
  <c r="AA146" i="41"/>
  <c r="AB146" i="41" s="1"/>
  <c r="V150" i="41"/>
  <c r="L153" i="41"/>
  <c r="K153" i="41"/>
  <c r="J153" i="41"/>
  <c r="I153" i="41"/>
  <c r="AF155" i="41"/>
  <c r="AS155" i="41"/>
  <c r="AT155" i="41" s="1"/>
  <c r="AP155" i="41"/>
  <c r="AA155" i="41"/>
  <c r="AB155" i="41" s="1"/>
  <c r="AY155" i="41"/>
  <c r="X155" i="41"/>
  <c r="AG155" i="41"/>
  <c r="L156" i="41"/>
  <c r="I156" i="41"/>
  <c r="AG156" i="41"/>
  <c r="AS156" i="41"/>
  <c r="AT156" i="41" s="1"/>
  <c r="AP156" i="41"/>
  <c r="AA156" i="41"/>
  <c r="AB156" i="41" s="1"/>
  <c r="AY156" i="41"/>
  <c r="X156" i="41"/>
  <c r="AX160" i="41"/>
  <c r="W133" i="41"/>
  <c r="AF133" i="41"/>
  <c r="Q136" i="41"/>
  <c r="P136" i="41"/>
  <c r="AT140" i="41"/>
  <c r="AB142" i="41"/>
  <c r="J144" i="41"/>
  <c r="AO151" i="41"/>
  <c r="X152" i="41"/>
  <c r="H152" i="41"/>
  <c r="AU153" i="41"/>
  <c r="J156" i="41"/>
  <c r="AF132" i="41"/>
  <c r="H134" i="41"/>
  <c r="V134" i="41"/>
  <c r="AB134" i="41"/>
  <c r="N136" i="41"/>
  <c r="AK143" i="41"/>
  <c r="K144" i="41"/>
  <c r="AT146" i="41"/>
  <c r="AK155" i="41"/>
  <c r="K156" i="41"/>
  <c r="AJ156" i="41"/>
  <c r="AK156" i="41" s="1"/>
  <c r="Q159" i="41"/>
  <c r="P159" i="41"/>
  <c r="O159" i="41"/>
  <c r="N159" i="41"/>
  <c r="AO150" i="41"/>
  <c r="AO160" i="41"/>
  <c r="AO135" i="41"/>
  <c r="AF139" i="41"/>
  <c r="AG140" i="41"/>
  <c r="W141" i="41"/>
  <c r="X141" i="41" s="1"/>
  <c r="V142" i="41"/>
  <c r="AX143" i="41"/>
  <c r="X144" i="41"/>
  <c r="AO147" i="41"/>
  <c r="P148" i="41"/>
  <c r="AF151" i="41"/>
  <c r="AG152" i="41"/>
  <c r="V154" i="41"/>
  <c r="K155" i="41"/>
  <c r="AX155" i="41"/>
  <c r="N158" i="41"/>
  <c r="AO159" i="41"/>
  <c r="P160" i="41"/>
  <c r="AO134" i="41"/>
  <c r="V141" i="41"/>
  <c r="AO146" i="41"/>
  <c r="AF150" i="41"/>
  <c r="AG151" i="41"/>
  <c r="V153" i="41"/>
  <c r="AJ153" i="41"/>
  <c r="AK153" i="41" s="1"/>
  <c r="AX154" i="41"/>
  <c r="O158" i="41"/>
  <c r="AO158" i="41"/>
  <c r="AJ140" i="41"/>
  <c r="AK140" i="41" s="1"/>
  <c r="AO145" i="41"/>
  <c r="AJ152" i="41"/>
  <c r="AK152" i="41" s="1"/>
  <c r="AO157" i="41"/>
  <c r="P158" i="41"/>
  <c r="I138" i="41"/>
  <c r="N143" i="41"/>
  <c r="AO144" i="41"/>
  <c r="I150" i="41"/>
  <c r="W150" i="41"/>
  <c r="X150" i="41" s="1"/>
  <c r="AJ151" i="41"/>
  <c r="AK151" i="41" s="1"/>
  <c r="X153" i="41"/>
  <c r="AY153" i="41"/>
  <c r="N155" i="41"/>
  <c r="O156" i="41"/>
  <c r="AO156" i="41"/>
  <c r="AF160" i="41"/>
  <c r="AO143" i="41"/>
  <c r="AY152" i="41"/>
  <c r="O155" i="41"/>
  <c r="AO155" i="41"/>
  <c r="AF159" i="41"/>
  <c r="H160" i="41"/>
  <c r="AF134" i="41"/>
  <c r="J137" i="41"/>
  <c r="K138" i="41"/>
  <c r="O142" i="41"/>
  <c r="P143" i="41"/>
  <c r="AF146" i="41"/>
  <c r="H147" i="41"/>
  <c r="I148" i="41"/>
  <c r="J149" i="41"/>
  <c r="V149" i="41"/>
  <c r="K150" i="41"/>
  <c r="AY151" i="41"/>
  <c r="N153" i="41"/>
  <c r="AA153" i="41"/>
  <c r="AB153" i="41" s="1"/>
  <c r="O154" i="41"/>
  <c r="P155" i="41"/>
  <c r="AF158" i="41"/>
  <c r="H159" i="41"/>
  <c r="W160" i="41"/>
  <c r="W135" i="41"/>
  <c r="K137" i="41"/>
  <c r="N140" i="41"/>
  <c r="AA140" i="41"/>
  <c r="AB140" i="41" s="1"/>
  <c r="P142" i="41"/>
  <c r="AF145" i="41"/>
  <c r="H146" i="41"/>
  <c r="W147" i="41"/>
  <c r="J148" i="41"/>
  <c r="K149" i="41"/>
  <c r="N152" i="41"/>
  <c r="AA152" i="41"/>
  <c r="AB152" i="41" s="1"/>
  <c r="O153" i="41"/>
  <c r="P154" i="41"/>
  <c r="AF157" i="41"/>
  <c r="H158" i="41"/>
  <c r="W159" i="41"/>
  <c r="O140" i="41"/>
  <c r="K148" i="41"/>
  <c r="N151" i="41"/>
  <c r="O152" i="41"/>
  <c r="P153" i="41"/>
  <c r="AW153" i="41" s="1"/>
  <c r="F15" i="42"/>
  <c r="E15" i="42"/>
  <c r="D15" i="42"/>
  <c r="C15" i="42"/>
  <c r="B15" i="42"/>
  <c r="A15" i="42"/>
  <c r="E14" i="42"/>
  <c r="D14" i="42"/>
  <c r="C14" i="42"/>
  <c r="B14" i="42"/>
  <c r="A14" i="42"/>
  <c r="E13" i="42"/>
  <c r="D13" i="42"/>
  <c r="C13" i="42"/>
  <c r="B13" i="42"/>
  <c r="A13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E8" i="42"/>
  <c r="D8" i="42"/>
  <c r="C8" i="42"/>
  <c r="B8" i="42"/>
  <c r="A8" i="42"/>
  <c r="E7" i="42"/>
  <c r="D7" i="42"/>
  <c r="C7" i="42"/>
  <c r="B7" i="42"/>
  <c r="A7" i="42"/>
  <c r="F6" i="42"/>
  <c r="E6" i="42"/>
  <c r="D6" i="42"/>
  <c r="C6" i="42"/>
  <c r="B6" i="42"/>
  <c r="A6" i="42"/>
  <c r="AS10" i="41"/>
  <c r="AS6" i="41"/>
  <c r="AJ10" i="41"/>
  <c r="AJ6" i="41"/>
  <c r="AN14" i="41"/>
  <c r="AK14" i="41"/>
  <c r="AN13" i="41"/>
  <c r="AK13" i="41"/>
  <c r="AN12" i="41"/>
  <c r="AK12" i="41"/>
  <c r="AN11" i="41"/>
  <c r="AK11" i="41"/>
  <c r="AN9" i="41"/>
  <c r="AK9" i="41"/>
  <c r="AN8" i="41"/>
  <c r="AK8" i="41"/>
  <c r="AN7" i="41"/>
  <c r="AK7" i="41"/>
  <c r="AA10" i="41"/>
  <c r="AA6" i="41"/>
  <c r="B7" i="41"/>
  <c r="AE7" i="41" s="1"/>
  <c r="B8" i="41"/>
  <c r="AE8" i="41" s="1"/>
  <c r="AD126" i="41" l="1"/>
  <c r="AC126" i="41"/>
  <c r="AM63" i="41"/>
  <c r="AL63" i="41"/>
  <c r="AE120" i="41"/>
  <c r="AE95" i="41"/>
  <c r="X146" i="41"/>
  <c r="AY146" i="41"/>
  <c r="AE41" i="41"/>
  <c r="AU114" i="41"/>
  <c r="AW114" i="41" s="1"/>
  <c r="AW101" i="41"/>
  <c r="AW100" i="41"/>
  <c r="AW64" i="41"/>
  <c r="AU60" i="41"/>
  <c r="AW60" i="41" s="1"/>
  <c r="AV60" i="41"/>
  <c r="AC81" i="41"/>
  <c r="AE81" i="41" s="1"/>
  <c r="AD81" i="41"/>
  <c r="AN95" i="41"/>
  <c r="AW29" i="41"/>
  <c r="AD131" i="41"/>
  <c r="AC131" i="41"/>
  <c r="AM62" i="41"/>
  <c r="AL62" i="41"/>
  <c r="AD153" i="41"/>
  <c r="AC153" i="41"/>
  <c r="AU130" i="41"/>
  <c r="AW130" i="41" s="1"/>
  <c r="AV130" i="41"/>
  <c r="AV63" i="41"/>
  <c r="AU63" i="41"/>
  <c r="AM19" i="41"/>
  <c r="AL19" i="41"/>
  <c r="AN19" i="41" s="1"/>
  <c r="AU155" i="41"/>
  <c r="AV155" i="41"/>
  <c r="AV158" i="41"/>
  <c r="AU158" i="41"/>
  <c r="AV104" i="41"/>
  <c r="AU104" i="41"/>
  <c r="AU76" i="41"/>
  <c r="AW76" i="41" s="1"/>
  <c r="AV76" i="41"/>
  <c r="AV16" i="41"/>
  <c r="AU16" i="41"/>
  <c r="AU39" i="41"/>
  <c r="AV39" i="41"/>
  <c r="AL25" i="41"/>
  <c r="AM25" i="41"/>
  <c r="AU56" i="41"/>
  <c r="AV56" i="41"/>
  <c r="AM131" i="41"/>
  <c r="AL131" i="41"/>
  <c r="AM44" i="41"/>
  <c r="AL44" i="41"/>
  <c r="AU156" i="41"/>
  <c r="AW156" i="41" s="1"/>
  <c r="AV156" i="41"/>
  <c r="AU126" i="41"/>
  <c r="AV126" i="41"/>
  <c r="AD104" i="41"/>
  <c r="AC104" i="41"/>
  <c r="AV93" i="41"/>
  <c r="AU93" i="41"/>
  <c r="AD64" i="41"/>
  <c r="AC64" i="41"/>
  <c r="AU44" i="41"/>
  <c r="AW44" i="41" s="1"/>
  <c r="AV44" i="41"/>
  <c r="AD154" i="41"/>
  <c r="AC154" i="41"/>
  <c r="AV118" i="41"/>
  <c r="AU118" i="41"/>
  <c r="AW118" i="41" s="1"/>
  <c r="AC152" i="41"/>
  <c r="AD152" i="41"/>
  <c r="AM118" i="41"/>
  <c r="AL118" i="41"/>
  <c r="AM94" i="41"/>
  <c r="AL94" i="41"/>
  <c r="AD146" i="41"/>
  <c r="AC146" i="41"/>
  <c r="AU143" i="41"/>
  <c r="AW143" i="41" s="1"/>
  <c r="AV143" i="41"/>
  <c r="AV57" i="41"/>
  <c r="AU57" i="41"/>
  <c r="AW57" i="41" s="1"/>
  <c r="AL39" i="41"/>
  <c r="AM39" i="41"/>
  <c r="AL43" i="41"/>
  <c r="AM43" i="41"/>
  <c r="AL35" i="41"/>
  <c r="AM35" i="41"/>
  <c r="AC99" i="41"/>
  <c r="AE99" i="41" s="1"/>
  <c r="AD99" i="41"/>
  <c r="AC75" i="41"/>
  <c r="AE75" i="41" s="1"/>
  <c r="AD75" i="41"/>
  <c r="AC86" i="41"/>
  <c r="AD86" i="41"/>
  <c r="AV86" i="41"/>
  <c r="AU86" i="41"/>
  <c r="AD71" i="41"/>
  <c r="AC71" i="41"/>
  <c r="AC43" i="41"/>
  <c r="AD43" i="41"/>
  <c r="AV35" i="41"/>
  <c r="AU35" i="41"/>
  <c r="AD158" i="41"/>
  <c r="AC158" i="41"/>
  <c r="AU25" i="41"/>
  <c r="AV25" i="41"/>
  <c r="AV19" i="41"/>
  <c r="AU19" i="41"/>
  <c r="J134" i="41"/>
  <c r="I134" i="41"/>
  <c r="L134" i="41"/>
  <c r="K134" i="41"/>
  <c r="AG132" i="41"/>
  <c r="AS132" i="41"/>
  <c r="AT132" i="41" s="1"/>
  <c r="AY132" i="41"/>
  <c r="AA132" i="41"/>
  <c r="AB132" i="41" s="1"/>
  <c r="AP132" i="41"/>
  <c r="AJ132" i="41"/>
  <c r="AK132" i="41" s="1"/>
  <c r="AS125" i="41"/>
  <c r="AT125" i="41" s="1"/>
  <c r="AA125" i="41"/>
  <c r="AB125" i="41" s="1"/>
  <c r="AY125" i="41"/>
  <c r="AJ125" i="41"/>
  <c r="AK125" i="41" s="1"/>
  <c r="AP125" i="41"/>
  <c r="AG125" i="41"/>
  <c r="AC118" i="41"/>
  <c r="AE118" i="41" s="1"/>
  <c r="AD118" i="41"/>
  <c r="AV120" i="41"/>
  <c r="AU120" i="41"/>
  <c r="AD128" i="41"/>
  <c r="AC128" i="41"/>
  <c r="AE128" i="41" s="1"/>
  <c r="AG103" i="41"/>
  <c r="AS103" i="41"/>
  <c r="AT103" i="41" s="1"/>
  <c r="AA103" i="41"/>
  <c r="AB103" i="41" s="1"/>
  <c r="AJ103" i="41"/>
  <c r="AK103" i="41" s="1"/>
  <c r="AY103" i="41"/>
  <c r="X103" i="41"/>
  <c r="AP103" i="41"/>
  <c r="AV108" i="41"/>
  <c r="AU108" i="41"/>
  <c r="AW108" i="41" s="1"/>
  <c r="L110" i="41"/>
  <c r="I110" i="41"/>
  <c r="K110" i="41"/>
  <c r="J110" i="41"/>
  <c r="AD112" i="41"/>
  <c r="AC112" i="41"/>
  <c r="AD108" i="41"/>
  <c r="AC108" i="41"/>
  <c r="AE108" i="41" s="1"/>
  <c r="AD94" i="41"/>
  <c r="AC94" i="41"/>
  <c r="AE94" i="41" s="1"/>
  <c r="AM93" i="41"/>
  <c r="AL93" i="41"/>
  <c r="AN93" i="41" s="1"/>
  <c r="AP82" i="41"/>
  <c r="AA82" i="41"/>
  <c r="AB82" i="41" s="1"/>
  <c r="AJ82" i="41"/>
  <c r="AK82" i="41" s="1"/>
  <c r="AG82" i="41"/>
  <c r="AY82" i="41"/>
  <c r="X82" i="41"/>
  <c r="AS82" i="41"/>
  <c r="AT82" i="41" s="1"/>
  <c r="L74" i="41"/>
  <c r="J74" i="41"/>
  <c r="I74" i="41"/>
  <c r="K74" i="41"/>
  <c r="AD96" i="41"/>
  <c r="AC96" i="41"/>
  <c r="AM48" i="41"/>
  <c r="AL48" i="41"/>
  <c r="AN48" i="41" s="1"/>
  <c r="AA54" i="41"/>
  <c r="AB54" i="41" s="1"/>
  <c r="AY54" i="41"/>
  <c r="AJ54" i="41"/>
  <c r="AK54" i="41" s="1"/>
  <c r="AS54" i="41"/>
  <c r="AT54" i="41" s="1"/>
  <c r="AP54" i="41"/>
  <c r="AG54" i="41"/>
  <c r="L73" i="41"/>
  <c r="K73" i="41"/>
  <c r="J73" i="41"/>
  <c r="I73" i="41"/>
  <c r="AN75" i="41"/>
  <c r="AV72" i="41"/>
  <c r="AU72" i="41"/>
  <c r="AD46" i="41"/>
  <c r="AC46" i="41"/>
  <c r="AV18" i="41"/>
  <c r="AU18" i="41"/>
  <c r="AW18" i="41" s="1"/>
  <c r="AA138" i="41"/>
  <c r="AB138" i="41" s="1"/>
  <c r="AY138" i="41"/>
  <c r="AG138" i="41"/>
  <c r="AS138" i="41"/>
  <c r="AT138" i="41" s="1"/>
  <c r="AP138" i="41"/>
  <c r="AJ138" i="41"/>
  <c r="AK138" i="41" s="1"/>
  <c r="AM154" i="41"/>
  <c r="AL154" i="41"/>
  <c r="X138" i="41"/>
  <c r="AD155" i="41"/>
  <c r="AC155" i="41"/>
  <c r="AV139" i="41"/>
  <c r="AU139" i="41"/>
  <c r="X132" i="41"/>
  <c r="AM155" i="41"/>
  <c r="AL155" i="41"/>
  <c r="AN155" i="41" s="1"/>
  <c r="AY137" i="41"/>
  <c r="AJ137" i="41"/>
  <c r="AK137" i="41" s="1"/>
  <c r="AG137" i="41"/>
  <c r="AS137" i="41"/>
  <c r="AT137" i="41" s="1"/>
  <c r="AP137" i="41"/>
  <c r="AA137" i="41"/>
  <c r="AB137" i="41" s="1"/>
  <c r="AD157" i="41"/>
  <c r="AC157" i="41"/>
  <c r="AE157" i="41" s="1"/>
  <c r="X125" i="41"/>
  <c r="AY136" i="41"/>
  <c r="AJ136" i="41"/>
  <c r="AK136" i="41" s="1"/>
  <c r="AP136" i="41"/>
  <c r="AG136" i="41"/>
  <c r="AA136" i="41"/>
  <c r="AB136" i="41" s="1"/>
  <c r="AS136" i="41"/>
  <c r="AT136" i="41" s="1"/>
  <c r="AU144" i="41"/>
  <c r="AV144" i="41"/>
  <c r="L123" i="41"/>
  <c r="J123" i="41"/>
  <c r="I123" i="41"/>
  <c r="K123" i="41"/>
  <c r="L151" i="41"/>
  <c r="K151" i="41"/>
  <c r="J151" i="41"/>
  <c r="I151" i="41"/>
  <c r="AP123" i="41"/>
  <c r="AY123" i="41"/>
  <c r="AJ123" i="41"/>
  <c r="AK123" i="41" s="1"/>
  <c r="AG123" i="41"/>
  <c r="AA123" i="41"/>
  <c r="AB123" i="41" s="1"/>
  <c r="AS123" i="41"/>
  <c r="AT123" i="41" s="1"/>
  <c r="J104" i="41"/>
  <c r="I104" i="41"/>
  <c r="L104" i="41"/>
  <c r="K104" i="41"/>
  <c r="AJ124" i="41"/>
  <c r="AK124" i="41" s="1"/>
  <c r="AG124" i="41"/>
  <c r="AY124" i="41"/>
  <c r="AA124" i="41"/>
  <c r="AB124" i="41" s="1"/>
  <c r="AS124" i="41"/>
  <c r="AT124" i="41" s="1"/>
  <c r="AP124" i="41"/>
  <c r="X124" i="41"/>
  <c r="AU119" i="41"/>
  <c r="AV119" i="41"/>
  <c r="AM109" i="41"/>
  <c r="AL109" i="41"/>
  <c r="AN109" i="41" s="1"/>
  <c r="AG122" i="41"/>
  <c r="AS122" i="41"/>
  <c r="AT122" i="41" s="1"/>
  <c r="AJ122" i="41"/>
  <c r="AK122" i="41" s="1"/>
  <c r="AA122" i="41"/>
  <c r="AB122" i="41" s="1"/>
  <c r="AY122" i="41"/>
  <c r="X122" i="41"/>
  <c r="AP122" i="41"/>
  <c r="AA80" i="41"/>
  <c r="AB80" i="41" s="1"/>
  <c r="AY80" i="41"/>
  <c r="AG80" i="41"/>
  <c r="AP80" i="41"/>
  <c r="AJ80" i="41"/>
  <c r="AK80" i="41" s="1"/>
  <c r="AS80" i="41"/>
  <c r="AT80" i="41" s="1"/>
  <c r="AC105" i="41"/>
  <c r="AE105" i="41" s="1"/>
  <c r="AD105" i="41"/>
  <c r="AD93" i="41"/>
  <c r="AC93" i="41"/>
  <c r="AE93" i="41" s="1"/>
  <c r="AM92" i="41"/>
  <c r="AL92" i="41"/>
  <c r="AG65" i="41"/>
  <c r="AS65" i="41"/>
  <c r="AT65" i="41" s="1"/>
  <c r="AY65" i="41"/>
  <c r="AJ65" i="41"/>
  <c r="AK65" i="41" s="1"/>
  <c r="AA65" i="41"/>
  <c r="AB65" i="41" s="1"/>
  <c r="AP65" i="41"/>
  <c r="X65" i="41"/>
  <c r="L54" i="41"/>
  <c r="J54" i="41"/>
  <c r="K54" i="41"/>
  <c r="I54" i="41"/>
  <c r="L44" i="41"/>
  <c r="K44" i="41"/>
  <c r="J44" i="41"/>
  <c r="I44" i="41"/>
  <c r="AY49" i="41"/>
  <c r="AG49" i="41"/>
  <c r="AS49" i="41"/>
  <c r="AT49" i="41" s="1"/>
  <c r="AA49" i="41"/>
  <c r="AB49" i="41" s="1"/>
  <c r="AJ49" i="41"/>
  <c r="AK49" i="41" s="1"/>
  <c r="AP49" i="41"/>
  <c r="AP36" i="41"/>
  <c r="AY36" i="41"/>
  <c r="AG36" i="41"/>
  <c r="AJ36" i="41"/>
  <c r="AK36" i="41" s="1"/>
  <c r="AS36" i="41"/>
  <c r="AT36" i="41" s="1"/>
  <c r="AA36" i="41"/>
  <c r="AB36" i="41" s="1"/>
  <c r="L49" i="41"/>
  <c r="K49" i="41"/>
  <c r="I49" i="41"/>
  <c r="J49" i="41"/>
  <c r="AV61" i="41"/>
  <c r="AU61" i="41"/>
  <c r="AW61" i="41" s="1"/>
  <c r="AJ47" i="41"/>
  <c r="AK47" i="41" s="1"/>
  <c r="AS47" i="41"/>
  <c r="AT47" i="41" s="1"/>
  <c r="AY47" i="41"/>
  <c r="AA47" i="41"/>
  <c r="AB47" i="41" s="1"/>
  <c r="X47" i="41"/>
  <c r="AG47" i="41"/>
  <c r="AP47" i="41"/>
  <c r="AA31" i="41"/>
  <c r="AB31" i="41" s="1"/>
  <c r="AY31" i="41"/>
  <c r="AS31" i="41"/>
  <c r="AT31" i="41" s="1"/>
  <c r="AP31" i="41"/>
  <c r="AG31" i="41"/>
  <c r="AJ31" i="41"/>
  <c r="AK31" i="41" s="1"/>
  <c r="AD25" i="41"/>
  <c r="AC25" i="41"/>
  <c r="AM18" i="41"/>
  <c r="AL18" i="41"/>
  <c r="K105" i="41"/>
  <c r="J105" i="41"/>
  <c r="I105" i="41"/>
  <c r="L105" i="41"/>
  <c r="L91" i="41"/>
  <c r="K91" i="41"/>
  <c r="J91" i="41"/>
  <c r="I91" i="41"/>
  <c r="AJ135" i="41"/>
  <c r="AK135" i="41" s="1"/>
  <c r="AG135" i="41"/>
  <c r="AP135" i="41"/>
  <c r="AA135" i="41"/>
  <c r="AB135" i="41" s="1"/>
  <c r="AY135" i="41"/>
  <c r="AS135" i="41"/>
  <c r="AT135" i="41" s="1"/>
  <c r="X135" i="41"/>
  <c r="AV154" i="41"/>
  <c r="AU154" i="41"/>
  <c r="AW154" i="41" s="1"/>
  <c r="AV142" i="41"/>
  <c r="AU142" i="41"/>
  <c r="AW142" i="41" s="1"/>
  <c r="AV117" i="41"/>
  <c r="AU117" i="41"/>
  <c r="L114" i="41"/>
  <c r="K114" i="41"/>
  <c r="J114" i="41"/>
  <c r="I114" i="41"/>
  <c r="L106" i="41"/>
  <c r="K106" i="41"/>
  <c r="J106" i="41"/>
  <c r="I106" i="41"/>
  <c r="AM116" i="41"/>
  <c r="AL116" i="41"/>
  <c r="AN116" i="41" s="1"/>
  <c r="AY102" i="41"/>
  <c r="AG102" i="41"/>
  <c r="AS102" i="41"/>
  <c r="AT102" i="41" s="1"/>
  <c r="AP102" i="41"/>
  <c r="AA102" i="41"/>
  <c r="AB102" i="41" s="1"/>
  <c r="AJ102" i="41"/>
  <c r="AK102" i="41" s="1"/>
  <c r="AV96" i="41"/>
  <c r="AU96" i="41"/>
  <c r="AW96" i="41" s="1"/>
  <c r="AV112" i="41"/>
  <c r="AU112" i="41"/>
  <c r="AW112" i="41" s="1"/>
  <c r="AM91" i="41"/>
  <c r="AL91" i="41"/>
  <c r="AN91" i="41" s="1"/>
  <c r="AG85" i="41"/>
  <c r="AS85" i="41"/>
  <c r="AT85" i="41" s="1"/>
  <c r="AA85" i="41"/>
  <c r="AB85" i="41" s="1"/>
  <c r="X85" i="41"/>
  <c r="AY85" i="41"/>
  <c r="AP85" i="41"/>
  <c r="AJ85" i="41"/>
  <c r="AK85" i="41" s="1"/>
  <c r="AM67" i="41"/>
  <c r="AL67" i="41"/>
  <c r="L80" i="41"/>
  <c r="I80" i="41"/>
  <c r="J80" i="41"/>
  <c r="K80" i="41"/>
  <c r="L45" i="41"/>
  <c r="I45" i="41"/>
  <c r="J45" i="41"/>
  <c r="K45" i="41"/>
  <c r="AA79" i="41"/>
  <c r="AB79" i="41" s="1"/>
  <c r="AG79" i="41"/>
  <c r="AY79" i="41"/>
  <c r="AS79" i="41"/>
  <c r="AT79" i="41" s="1"/>
  <c r="X79" i="41"/>
  <c r="AP79" i="41"/>
  <c r="AJ79" i="41"/>
  <c r="AK79" i="41" s="1"/>
  <c r="AP53" i="41"/>
  <c r="AY53" i="41"/>
  <c r="AA53" i="41"/>
  <c r="AB53" i="41" s="1"/>
  <c r="AG53" i="41"/>
  <c r="AS53" i="41"/>
  <c r="AT53" i="41" s="1"/>
  <c r="AJ53" i="41"/>
  <c r="AK53" i="41" s="1"/>
  <c r="J57" i="41"/>
  <c r="L57" i="41"/>
  <c r="K57" i="41"/>
  <c r="I57" i="41"/>
  <c r="AD28" i="41"/>
  <c r="AC28" i="41"/>
  <c r="AE28" i="41" s="1"/>
  <c r="AP33" i="41"/>
  <c r="AA33" i="41"/>
  <c r="AB33" i="41" s="1"/>
  <c r="AS33" i="41"/>
  <c r="AT33" i="41" s="1"/>
  <c r="AY33" i="41"/>
  <c r="AJ33" i="41"/>
  <c r="AK33" i="41" s="1"/>
  <c r="AG33" i="41"/>
  <c r="AU22" i="41"/>
  <c r="AV22" i="41"/>
  <c r="AJ24" i="41"/>
  <c r="AK24" i="41" s="1"/>
  <c r="AS24" i="41"/>
  <c r="AT24" i="41" s="1"/>
  <c r="AG24" i="41"/>
  <c r="AY24" i="41"/>
  <c r="AA24" i="41"/>
  <c r="AB24" i="41" s="1"/>
  <c r="AP24" i="41"/>
  <c r="X24" i="41"/>
  <c r="AM78" i="41"/>
  <c r="AL78" i="41"/>
  <c r="AD23" i="41"/>
  <c r="AC23" i="41"/>
  <c r="AL46" i="41"/>
  <c r="AN46" i="41" s="1"/>
  <c r="AM46" i="41"/>
  <c r="AY26" i="41"/>
  <c r="AG26" i="41"/>
  <c r="AS26" i="41"/>
  <c r="AT26" i="41" s="1"/>
  <c r="AA26" i="41"/>
  <c r="AB26" i="41" s="1"/>
  <c r="AP26" i="41"/>
  <c r="AJ26" i="41"/>
  <c r="AK26" i="41" s="1"/>
  <c r="AM153" i="41"/>
  <c r="AL153" i="41"/>
  <c r="AV146" i="41"/>
  <c r="AU146" i="41"/>
  <c r="AV157" i="41"/>
  <c r="AU157" i="41"/>
  <c r="AD142" i="41"/>
  <c r="AC142" i="41"/>
  <c r="AD156" i="41"/>
  <c r="AC156" i="41"/>
  <c r="AE156" i="41" s="1"/>
  <c r="AM146" i="41"/>
  <c r="AL146" i="41"/>
  <c r="AV134" i="41"/>
  <c r="AU134" i="41"/>
  <c r="K135" i="41"/>
  <c r="J135" i="41"/>
  <c r="I135" i="41"/>
  <c r="L135" i="41"/>
  <c r="AM139" i="41"/>
  <c r="AL139" i="41"/>
  <c r="AD129" i="41"/>
  <c r="AC129" i="41"/>
  <c r="AE129" i="41" s="1"/>
  <c r="AV129" i="41"/>
  <c r="AU129" i="41"/>
  <c r="J100" i="41"/>
  <c r="K100" i="41"/>
  <c r="L100" i="41"/>
  <c r="I100" i="41"/>
  <c r="AD130" i="41"/>
  <c r="AC130" i="41"/>
  <c r="AL101" i="41"/>
  <c r="AN101" i="41" s="1"/>
  <c r="AM101" i="41"/>
  <c r="AA89" i="41"/>
  <c r="AB89" i="41" s="1"/>
  <c r="AY89" i="41"/>
  <c r="AJ89" i="41"/>
  <c r="AK89" i="41" s="1"/>
  <c r="AS89" i="41"/>
  <c r="AT89" i="41" s="1"/>
  <c r="AG89" i="41"/>
  <c r="AP89" i="41"/>
  <c r="AU84" i="41"/>
  <c r="AV84" i="41"/>
  <c r="AD101" i="41"/>
  <c r="AC101" i="41"/>
  <c r="AV75" i="41"/>
  <c r="AU75" i="41"/>
  <c r="K101" i="41"/>
  <c r="L101" i="41"/>
  <c r="J101" i="41"/>
  <c r="I101" i="41"/>
  <c r="AL71" i="41"/>
  <c r="AM71" i="41"/>
  <c r="X80" i="41"/>
  <c r="AD39" i="41"/>
  <c r="AC39" i="41"/>
  <c r="AE39" i="41" s="1"/>
  <c r="AL41" i="41"/>
  <c r="AM41" i="41"/>
  <c r="AJ42" i="41"/>
  <c r="AK42" i="41" s="1"/>
  <c r="AS42" i="41"/>
  <c r="AT42" i="41" s="1"/>
  <c r="AA42" i="41"/>
  <c r="AB42" i="41" s="1"/>
  <c r="AY42" i="41"/>
  <c r="X42" i="41"/>
  <c r="AP42" i="41"/>
  <c r="AG42" i="41"/>
  <c r="AD20" i="41"/>
  <c r="AC20" i="41"/>
  <c r="AL23" i="41"/>
  <c r="AN23" i="41" s="1"/>
  <c r="AM23" i="41"/>
  <c r="AL17" i="41"/>
  <c r="AN17" i="41" s="1"/>
  <c r="AM17" i="41"/>
  <c r="AM156" i="41"/>
  <c r="AL156" i="41"/>
  <c r="AN156" i="41" s="1"/>
  <c r="AV140" i="41"/>
  <c r="AU140" i="41"/>
  <c r="AV151" i="41"/>
  <c r="AU151" i="41"/>
  <c r="AY149" i="41"/>
  <c r="AJ149" i="41"/>
  <c r="AK149" i="41" s="1"/>
  <c r="AG149" i="41"/>
  <c r="AS149" i="41"/>
  <c r="AT149" i="41" s="1"/>
  <c r="AA149" i="41"/>
  <c r="AB149" i="41" s="1"/>
  <c r="AP149" i="41"/>
  <c r="AL120" i="41"/>
  <c r="AM120" i="41"/>
  <c r="AP107" i="41"/>
  <c r="AA107" i="41"/>
  <c r="AB107" i="41" s="1"/>
  <c r="AY107" i="41"/>
  <c r="X107" i="41"/>
  <c r="AJ107" i="41"/>
  <c r="AK107" i="41" s="1"/>
  <c r="AS107" i="41"/>
  <c r="AT107" i="41" s="1"/>
  <c r="AG107" i="41"/>
  <c r="AM129" i="41"/>
  <c r="AL129" i="41"/>
  <c r="AN129" i="41" s="1"/>
  <c r="K97" i="41"/>
  <c r="J97" i="41"/>
  <c r="I97" i="41"/>
  <c r="L97" i="41"/>
  <c r="AN144" i="41"/>
  <c r="AD91" i="41"/>
  <c r="AC91" i="41"/>
  <c r="AU91" i="41"/>
  <c r="AV91" i="41"/>
  <c r="AV99" i="41"/>
  <c r="AU99" i="41"/>
  <c r="L98" i="41"/>
  <c r="K98" i="41"/>
  <c r="J98" i="41"/>
  <c r="I98" i="41"/>
  <c r="AY77" i="41"/>
  <c r="AS77" i="41"/>
  <c r="AT77" i="41" s="1"/>
  <c r="AA77" i="41"/>
  <c r="AB77" i="41" s="1"/>
  <c r="AP77" i="41"/>
  <c r="AG77" i="41"/>
  <c r="AJ77" i="41"/>
  <c r="AK77" i="41" s="1"/>
  <c r="AM60" i="41"/>
  <c r="AL60" i="41"/>
  <c r="L71" i="41"/>
  <c r="K71" i="41"/>
  <c r="J71" i="41"/>
  <c r="I71" i="41"/>
  <c r="AY97" i="41"/>
  <c r="AJ97" i="41"/>
  <c r="AK97" i="41" s="1"/>
  <c r="AG97" i="41"/>
  <c r="AS97" i="41"/>
  <c r="AT97" i="41" s="1"/>
  <c r="AA97" i="41"/>
  <c r="AB97" i="41" s="1"/>
  <c r="AP97" i="41"/>
  <c r="X97" i="41"/>
  <c r="AL56" i="41"/>
  <c r="AM56" i="41"/>
  <c r="I33" i="41"/>
  <c r="L33" i="41"/>
  <c r="K33" i="41"/>
  <c r="J33" i="41"/>
  <c r="AU62" i="41"/>
  <c r="AV62" i="41"/>
  <c r="AD50" i="41"/>
  <c r="AC50" i="41"/>
  <c r="L36" i="41"/>
  <c r="K36" i="41"/>
  <c r="J36" i="41"/>
  <c r="I36" i="41"/>
  <c r="AD37" i="41"/>
  <c r="AC37" i="41"/>
  <c r="AE37" i="41" s="1"/>
  <c r="K28" i="41"/>
  <c r="J28" i="41"/>
  <c r="L28" i="41"/>
  <c r="I28" i="41"/>
  <c r="AD30" i="41"/>
  <c r="AC30" i="41"/>
  <c r="AV23" i="41"/>
  <c r="AU23" i="41"/>
  <c r="AW23" i="41" s="1"/>
  <c r="AC17" i="41"/>
  <c r="AD17" i="41"/>
  <c r="AL83" i="41"/>
  <c r="AM83" i="41"/>
  <c r="AS38" i="41"/>
  <c r="AT38" i="41" s="1"/>
  <c r="AA38" i="41"/>
  <c r="AB38" i="41" s="1"/>
  <c r="AJ38" i="41"/>
  <c r="AK38" i="41" s="1"/>
  <c r="X38" i="41"/>
  <c r="AP38" i="41"/>
  <c r="AG38" i="41"/>
  <c r="AY38" i="41"/>
  <c r="AM30" i="41"/>
  <c r="AL30" i="41"/>
  <c r="AJ147" i="41"/>
  <c r="AK147" i="41" s="1"/>
  <c r="AG147" i="41"/>
  <c r="AS147" i="41"/>
  <c r="AT147" i="41" s="1"/>
  <c r="AP147" i="41"/>
  <c r="AY147" i="41"/>
  <c r="X147" i="41"/>
  <c r="AA147" i="41"/>
  <c r="AB147" i="41" s="1"/>
  <c r="K159" i="41"/>
  <c r="J159" i="41"/>
  <c r="I159" i="41"/>
  <c r="L159" i="41"/>
  <c r="AC140" i="41"/>
  <c r="AD140" i="41"/>
  <c r="AD139" i="41"/>
  <c r="AC139" i="41"/>
  <c r="AE139" i="41" s="1"/>
  <c r="AM115" i="41"/>
  <c r="AL115" i="41"/>
  <c r="AC127" i="41"/>
  <c r="AD127" i="41"/>
  <c r="AP106" i="41"/>
  <c r="AY106" i="41"/>
  <c r="AJ106" i="41"/>
  <c r="AK106" i="41" s="1"/>
  <c r="AG106" i="41"/>
  <c r="AS106" i="41"/>
  <c r="AT106" i="41" s="1"/>
  <c r="AA106" i="41"/>
  <c r="AB106" i="41" s="1"/>
  <c r="AV115" i="41"/>
  <c r="AU115" i="41"/>
  <c r="AW115" i="41" s="1"/>
  <c r="AD116" i="41"/>
  <c r="AC116" i="41"/>
  <c r="K88" i="41"/>
  <c r="J88" i="41"/>
  <c r="I88" i="41"/>
  <c r="L88" i="41"/>
  <c r="AM112" i="41"/>
  <c r="AL112" i="41"/>
  <c r="AN112" i="41" s="1"/>
  <c r="AV90" i="41"/>
  <c r="AU90" i="41"/>
  <c r="AW90" i="41" s="1"/>
  <c r="AM99" i="41"/>
  <c r="AL99" i="41"/>
  <c r="AN99" i="41" s="1"/>
  <c r="AV95" i="41"/>
  <c r="AU95" i="41"/>
  <c r="AM84" i="41"/>
  <c r="AL84" i="41"/>
  <c r="J76" i="41"/>
  <c r="K76" i="41"/>
  <c r="L76" i="41"/>
  <c r="I76" i="41"/>
  <c r="AM90" i="41"/>
  <c r="AL90" i="41"/>
  <c r="AN90" i="41" s="1"/>
  <c r="AM57" i="41"/>
  <c r="AL57" i="41"/>
  <c r="AN57" i="41" s="1"/>
  <c r="AM55" i="41"/>
  <c r="AL55" i="41"/>
  <c r="L26" i="41"/>
  <c r="K26" i="41"/>
  <c r="I26" i="41"/>
  <c r="J26" i="41"/>
  <c r="AC56" i="41"/>
  <c r="AD56" i="41"/>
  <c r="X36" i="41"/>
  <c r="AJ58" i="41"/>
  <c r="AK58" i="41" s="1"/>
  <c r="AP58" i="41"/>
  <c r="AA58" i="41"/>
  <c r="AB58" i="41" s="1"/>
  <c r="AY58" i="41"/>
  <c r="X58" i="41"/>
  <c r="AG58" i="41"/>
  <c r="AS58" i="41"/>
  <c r="AT58" i="41" s="1"/>
  <c r="AV46" i="41"/>
  <c r="AU46" i="41"/>
  <c r="AU32" i="41"/>
  <c r="AV32" i="41"/>
  <c r="K40" i="41"/>
  <c r="I40" i="41"/>
  <c r="L40" i="41"/>
  <c r="J40" i="41"/>
  <c r="AL29" i="41"/>
  <c r="AN29" i="41" s="1"/>
  <c r="AM29" i="41"/>
  <c r="AV17" i="41"/>
  <c r="AU17" i="41"/>
  <c r="AU28" i="41"/>
  <c r="AV28" i="41"/>
  <c r="AJ121" i="41"/>
  <c r="AK121" i="41" s="1"/>
  <c r="AS121" i="41"/>
  <c r="AT121" i="41" s="1"/>
  <c r="AY121" i="41"/>
  <c r="AG121" i="41"/>
  <c r="AA121" i="41"/>
  <c r="AB121" i="41" s="1"/>
  <c r="AP121" i="41"/>
  <c r="X121" i="41"/>
  <c r="AD114" i="41"/>
  <c r="AC114" i="41"/>
  <c r="AM64" i="41"/>
  <c r="AL64" i="41"/>
  <c r="AN64" i="41" s="1"/>
  <c r="AY160" i="41"/>
  <c r="AJ160" i="41"/>
  <c r="AK160" i="41" s="1"/>
  <c r="AG160" i="41"/>
  <c r="AS160" i="41"/>
  <c r="AT160" i="41" s="1"/>
  <c r="AP160" i="41"/>
  <c r="AA160" i="41"/>
  <c r="AB160" i="41" s="1"/>
  <c r="AJ159" i="41"/>
  <c r="AK159" i="41" s="1"/>
  <c r="AG159" i="41"/>
  <c r="AS159" i="41"/>
  <c r="AT159" i="41" s="1"/>
  <c r="AP159" i="41"/>
  <c r="AA159" i="41"/>
  <c r="AB159" i="41" s="1"/>
  <c r="AY159" i="41"/>
  <c r="X159" i="41"/>
  <c r="AM152" i="41"/>
  <c r="AL152" i="41"/>
  <c r="AN152" i="41" s="1"/>
  <c r="J158" i="41"/>
  <c r="I158" i="41"/>
  <c r="K158" i="41"/>
  <c r="L158" i="41"/>
  <c r="J146" i="41"/>
  <c r="I146" i="41"/>
  <c r="K146" i="41"/>
  <c r="L146" i="41"/>
  <c r="K147" i="41"/>
  <c r="J147" i="41"/>
  <c r="I147" i="41"/>
  <c r="L147" i="41"/>
  <c r="X160" i="41"/>
  <c r="AM143" i="41"/>
  <c r="AL143" i="41"/>
  <c r="L152" i="41"/>
  <c r="K152" i="41"/>
  <c r="J152" i="41"/>
  <c r="I152" i="41"/>
  <c r="K140" i="41"/>
  <c r="J140" i="41"/>
  <c r="I140" i="41"/>
  <c r="L140" i="41"/>
  <c r="AD119" i="41"/>
  <c r="AC119" i="41"/>
  <c r="AV105" i="41"/>
  <c r="AU105" i="41"/>
  <c r="AM127" i="41"/>
  <c r="AL127" i="41"/>
  <c r="AN127" i="41" s="1"/>
  <c r="X89" i="41"/>
  <c r="J112" i="41"/>
  <c r="I112" i="41"/>
  <c r="L112" i="41"/>
  <c r="K112" i="41"/>
  <c r="AJ88" i="41"/>
  <c r="AK88" i="41" s="1"/>
  <c r="AG88" i="41"/>
  <c r="AP88" i="41"/>
  <c r="AA88" i="41"/>
  <c r="AB88" i="41" s="1"/>
  <c r="AY88" i="41"/>
  <c r="AS88" i="41"/>
  <c r="AT88" i="41" s="1"/>
  <c r="AM76" i="41"/>
  <c r="AL76" i="41"/>
  <c r="K79" i="41"/>
  <c r="L79" i="41"/>
  <c r="I79" i="41"/>
  <c r="J79" i="41"/>
  <c r="AD84" i="41"/>
  <c r="AC84" i="41"/>
  <c r="AE84" i="41" s="1"/>
  <c r="AV92" i="41"/>
  <c r="AU92" i="41"/>
  <c r="AW92" i="41" s="1"/>
  <c r="J67" i="41"/>
  <c r="K67" i="41"/>
  <c r="L67" i="41"/>
  <c r="I67" i="41"/>
  <c r="AC90" i="41"/>
  <c r="AD90" i="41"/>
  <c r="AP73" i="41"/>
  <c r="AA73" i="41"/>
  <c r="AB73" i="41" s="1"/>
  <c r="AS73" i="41"/>
  <c r="AT73" i="41" s="1"/>
  <c r="AY73" i="41"/>
  <c r="AJ73" i="41"/>
  <c r="AK73" i="41" s="1"/>
  <c r="AG73" i="41"/>
  <c r="AM96" i="41"/>
  <c r="AL96" i="41"/>
  <c r="AN96" i="41" s="1"/>
  <c r="AA59" i="41"/>
  <c r="AB59" i="41" s="1"/>
  <c r="AY59" i="41"/>
  <c r="AP59" i="41"/>
  <c r="AJ59" i="41"/>
  <c r="AK59" i="41" s="1"/>
  <c r="AG59" i="41"/>
  <c r="AS59" i="41"/>
  <c r="AT59" i="41" s="1"/>
  <c r="AL87" i="41"/>
  <c r="AM87" i="41"/>
  <c r="AV70" i="41"/>
  <c r="AU70" i="41"/>
  <c r="AW70" i="41" s="1"/>
  <c r="AD55" i="41"/>
  <c r="AC55" i="41"/>
  <c r="AE55" i="41" s="1"/>
  <c r="AM50" i="41"/>
  <c r="AL50" i="41"/>
  <c r="AM74" i="41"/>
  <c r="AL74" i="41"/>
  <c r="AV50" i="41"/>
  <c r="AU50" i="41"/>
  <c r="L43" i="41"/>
  <c r="K43" i="41"/>
  <c r="J43" i="41"/>
  <c r="I43" i="41"/>
  <c r="AD32" i="41"/>
  <c r="AC32" i="41"/>
  <c r="AE32" i="41" s="1"/>
  <c r="AG111" i="41"/>
  <c r="AJ111" i="41"/>
  <c r="AK111" i="41" s="1"/>
  <c r="AS111" i="41"/>
  <c r="AT111" i="41" s="1"/>
  <c r="AP111" i="41"/>
  <c r="AA111" i="41"/>
  <c r="AB111" i="41" s="1"/>
  <c r="AY111" i="41"/>
  <c r="X111" i="41"/>
  <c r="AM126" i="41"/>
  <c r="AL126" i="41"/>
  <c r="AM16" i="41"/>
  <c r="AL16" i="41"/>
  <c r="AV145" i="41"/>
  <c r="AU145" i="41"/>
  <c r="AW145" i="41" s="1"/>
  <c r="AM145" i="41"/>
  <c r="AL145" i="41"/>
  <c r="AM158" i="41"/>
  <c r="AL158" i="41"/>
  <c r="AN158" i="41" s="1"/>
  <c r="AD117" i="41"/>
  <c r="AC117" i="41"/>
  <c r="AM130" i="41"/>
  <c r="AL130" i="41"/>
  <c r="AD144" i="41"/>
  <c r="AC144" i="41"/>
  <c r="AV131" i="41"/>
  <c r="AU131" i="41"/>
  <c r="AW131" i="41" s="1"/>
  <c r="L126" i="41"/>
  <c r="K126" i="41"/>
  <c r="J126" i="41"/>
  <c r="I126" i="41"/>
  <c r="AC100" i="41"/>
  <c r="AD100" i="41"/>
  <c r="AC109" i="41"/>
  <c r="AE109" i="41" s="1"/>
  <c r="AD109" i="41"/>
  <c r="AU78" i="41"/>
  <c r="AW78" i="41" s="1"/>
  <c r="AV78" i="41"/>
  <c r="AD92" i="41"/>
  <c r="AC92" i="41"/>
  <c r="AE92" i="41" s="1"/>
  <c r="X88" i="41"/>
  <c r="AD69" i="41"/>
  <c r="AC69" i="41"/>
  <c r="AC78" i="41"/>
  <c r="AD78" i="41"/>
  <c r="AD57" i="41"/>
  <c r="AC57" i="41"/>
  <c r="AE57" i="41" s="1"/>
  <c r="AU55" i="41"/>
  <c r="AV55" i="41"/>
  <c r="AC52" i="41"/>
  <c r="AD52" i="41"/>
  <c r="AG40" i="41"/>
  <c r="AP40" i="41"/>
  <c r="AY40" i="41"/>
  <c r="AJ40" i="41"/>
  <c r="AK40" i="41" s="1"/>
  <c r="AS40" i="41"/>
  <c r="AT40" i="41" s="1"/>
  <c r="AA40" i="41"/>
  <c r="AB40" i="41" s="1"/>
  <c r="AD34" i="41"/>
  <c r="AC34" i="41"/>
  <c r="AE34" i="41" s="1"/>
  <c r="AM72" i="41"/>
  <c r="AL72" i="41"/>
  <c r="AN72" i="41" s="1"/>
  <c r="AC35" i="41"/>
  <c r="AD35" i="41"/>
  <c r="L32" i="41"/>
  <c r="K32" i="41"/>
  <c r="J32" i="41"/>
  <c r="I32" i="41"/>
  <c r="AM28" i="41"/>
  <c r="AL28" i="41"/>
  <c r="X26" i="41"/>
  <c r="AD16" i="41"/>
  <c r="AC16" i="41"/>
  <c r="AM37" i="41"/>
  <c r="AL37" i="41"/>
  <c r="AD22" i="41"/>
  <c r="AC22" i="41"/>
  <c r="AE22" i="41" s="1"/>
  <c r="K25" i="41"/>
  <c r="L25" i="41"/>
  <c r="J25" i="41"/>
  <c r="I25" i="41"/>
  <c r="AM142" i="41"/>
  <c r="AL142" i="41"/>
  <c r="L160" i="41"/>
  <c r="K160" i="41"/>
  <c r="J160" i="41"/>
  <c r="I160" i="41"/>
  <c r="AA150" i="41"/>
  <c r="AB150" i="41" s="1"/>
  <c r="AY150" i="41"/>
  <c r="AJ150" i="41"/>
  <c r="AK150" i="41" s="1"/>
  <c r="AG150" i="41"/>
  <c r="AS150" i="41"/>
  <c r="AT150" i="41" s="1"/>
  <c r="AP150" i="41"/>
  <c r="AD145" i="41"/>
  <c r="AC145" i="41"/>
  <c r="AL114" i="41"/>
  <c r="AN114" i="41" s="1"/>
  <c r="AM114" i="41"/>
  <c r="K124" i="41"/>
  <c r="J124" i="41"/>
  <c r="I124" i="41"/>
  <c r="L124" i="41"/>
  <c r="AA113" i="41"/>
  <c r="AB113" i="41" s="1"/>
  <c r="AJ113" i="41"/>
  <c r="AK113" i="41" s="1"/>
  <c r="AG113" i="41"/>
  <c r="AY113" i="41"/>
  <c r="AS113" i="41"/>
  <c r="AT113" i="41" s="1"/>
  <c r="AP113" i="41"/>
  <c r="AM100" i="41"/>
  <c r="AL100" i="41"/>
  <c r="AL119" i="41"/>
  <c r="AN119" i="41" s="1"/>
  <c r="AM119" i="41"/>
  <c r="AM117" i="41"/>
  <c r="AL117" i="41"/>
  <c r="AN117" i="41" s="1"/>
  <c r="AU109" i="41"/>
  <c r="AV109" i="41"/>
  <c r="L116" i="41"/>
  <c r="I116" i="41"/>
  <c r="K116" i="41"/>
  <c r="J116" i="41"/>
  <c r="L118" i="41"/>
  <c r="K118" i="41"/>
  <c r="J118" i="41"/>
  <c r="I118" i="41"/>
  <c r="L115" i="41"/>
  <c r="K115" i="41"/>
  <c r="I115" i="41"/>
  <c r="J115" i="41"/>
  <c r="AC87" i="41"/>
  <c r="AD87" i="41"/>
  <c r="AV87" i="41"/>
  <c r="AU87" i="41"/>
  <c r="AD74" i="41"/>
  <c r="AC74" i="41"/>
  <c r="AG68" i="41"/>
  <c r="AJ68" i="41"/>
  <c r="AK68" i="41" s="1"/>
  <c r="AY68" i="41"/>
  <c r="AA68" i="41"/>
  <c r="AB68" i="41" s="1"/>
  <c r="AS68" i="41"/>
  <c r="AT68" i="41" s="1"/>
  <c r="AP68" i="41"/>
  <c r="AD67" i="41"/>
  <c r="AC67" i="41"/>
  <c r="AE67" i="41" s="1"/>
  <c r="AN63" i="41"/>
  <c r="AV69" i="41"/>
  <c r="AU69" i="41"/>
  <c r="AW69" i="41" s="1"/>
  <c r="J50" i="41"/>
  <c r="I50" i="41"/>
  <c r="K50" i="41"/>
  <c r="L50" i="41"/>
  <c r="AM61" i="41"/>
  <c r="AL61" i="41"/>
  <c r="J34" i="41"/>
  <c r="L34" i="41"/>
  <c r="K34" i="41"/>
  <c r="I34" i="41"/>
  <c r="J39" i="41"/>
  <c r="K39" i="41"/>
  <c r="L39" i="41"/>
  <c r="I39" i="41"/>
  <c r="AV34" i="41"/>
  <c r="AU34" i="41"/>
  <c r="AW34" i="41" s="1"/>
  <c r="AM22" i="41"/>
  <c r="AL22" i="41"/>
  <c r="AU37" i="41"/>
  <c r="AV37" i="41"/>
  <c r="L109" i="41"/>
  <c r="K109" i="41"/>
  <c r="J109" i="41"/>
  <c r="I109" i="41"/>
  <c r="L92" i="41"/>
  <c r="I92" i="41"/>
  <c r="J92" i="41"/>
  <c r="K92" i="41"/>
  <c r="AU94" i="41"/>
  <c r="AW94" i="41" s="1"/>
  <c r="AV94" i="41"/>
  <c r="AL52" i="41"/>
  <c r="AM52" i="41"/>
  <c r="AS66" i="41"/>
  <c r="AT66" i="41" s="1"/>
  <c r="X66" i="41"/>
  <c r="AJ66" i="41"/>
  <c r="AK66" i="41" s="1"/>
  <c r="AG66" i="41"/>
  <c r="AA66" i="41"/>
  <c r="AB66" i="41" s="1"/>
  <c r="AY66" i="41"/>
  <c r="AP66" i="41"/>
  <c r="AC44" i="41"/>
  <c r="AD44" i="41"/>
  <c r="AM151" i="41"/>
  <c r="AL151" i="41"/>
  <c r="AD134" i="41"/>
  <c r="AC134" i="41"/>
  <c r="AE134" i="41" s="1"/>
  <c r="AG133" i="41"/>
  <c r="AS133" i="41"/>
  <c r="AT133" i="41" s="1"/>
  <c r="AA133" i="41"/>
  <c r="AB133" i="41" s="1"/>
  <c r="AJ133" i="41"/>
  <c r="AK133" i="41" s="1"/>
  <c r="AY133" i="41"/>
  <c r="X133" i="41"/>
  <c r="AP133" i="41"/>
  <c r="AD143" i="41"/>
  <c r="AC143" i="41"/>
  <c r="K113" i="41"/>
  <c r="J113" i="41"/>
  <c r="I113" i="41"/>
  <c r="L113" i="41"/>
  <c r="L119" i="41"/>
  <c r="K119" i="41"/>
  <c r="J119" i="41"/>
  <c r="I119" i="41"/>
  <c r="AM128" i="41"/>
  <c r="AL128" i="41"/>
  <c r="AN128" i="41" s="1"/>
  <c r="AM104" i="41"/>
  <c r="AL104" i="41"/>
  <c r="AM108" i="41"/>
  <c r="AL108" i="41"/>
  <c r="AM86" i="41"/>
  <c r="AL86" i="41"/>
  <c r="AG98" i="41"/>
  <c r="AA98" i="41"/>
  <c r="AB98" i="41" s="1"/>
  <c r="AS98" i="41"/>
  <c r="AT98" i="41" s="1"/>
  <c r="AP98" i="41"/>
  <c r="AY98" i="41"/>
  <c r="AJ98" i="41"/>
  <c r="AK98" i="41" s="1"/>
  <c r="AD62" i="41"/>
  <c r="AC62" i="41"/>
  <c r="AV71" i="41"/>
  <c r="AU71" i="41"/>
  <c r="AL69" i="41"/>
  <c r="AM69" i="41"/>
  <c r="X54" i="41"/>
  <c r="AC61" i="41"/>
  <c r="AE61" i="41" s="1"/>
  <c r="AD61" i="41"/>
  <c r="AD48" i="41"/>
  <c r="AC48" i="41"/>
  <c r="AD72" i="41"/>
  <c r="AC72" i="41"/>
  <c r="AE72" i="41" s="1"/>
  <c r="AM34" i="41"/>
  <c r="AL34" i="41"/>
  <c r="K68" i="41"/>
  <c r="I68" i="41"/>
  <c r="J68" i="41"/>
  <c r="L68" i="41"/>
  <c r="AU67" i="41"/>
  <c r="AW67" i="41" s="1"/>
  <c r="AV67" i="41"/>
  <c r="AP21" i="41"/>
  <c r="AG21" i="41"/>
  <c r="X21" i="41"/>
  <c r="AS21" i="41"/>
  <c r="AT21" i="41" s="1"/>
  <c r="AJ21" i="41"/>
  <c r="AK21" i="41" s="1"/>
  <c r="AY21" i="41"/>
  <c r="AA21" i="41"/>
  <c r="AB21" i="41" s="1"/>
  <c r="L31" i="41"/>
  <c r="K31" i="41"/>
  <c r="J31" i="41"/>
  <c r="I31" i="41"/>
  <c r="AM134" i="41"/>
  <c r="AL134" i="41"/>
  <c r="AN134" i="41" s="1"/>
  <c r="AM140" i="41"/>
  <c r="AL140" i="41"/>
  <c r="AN140" i="41" s="1"/>
  <c r="AP141" i="41"/>
  <c r="AA141" i="41"/>
  <c r="AB141" i="41" s="1"/>
  <c r="AY141" i="41"/>
  <c r="AJ141" i="41"/>
  <c r="AK141" i="41" s="1"/>
  <c r="AS141" i="41"/>
  <c r="AT141" i="41" s="1"/>
  <c r="AG141" i="41"/>
  <c r="AY148" i="41"/>
  <c r="AJ148" i="41"/>
  <c r="AK148" i="41" s="1"/>
  <c r="AG148" i="41"/>
  <c r="AS148" i="41"/>
  <c r="AT148" i="41" s="1"/>
  <c r="AP148" i="41"/>
  <c r="AA148" i="41"/>
  <c r="AB148" i="41" s="1"/>
  <c r="AM157" i="41"/>
  <c r="AL157" i="41"/>
  <c r="L139" i="41"/>
  <c r="J139" i="41"/>
  <c r="I139" i="41"/>
  <c r="K139" i="41"/>
  <c r="L127" i="41"/>
  <c r="K127" i="41"/>
  <c r="I127" i="41"/>
  <c r="J127" i="41"/>
  <c r="AG110" i="41"/>
  <c r="AP110" i="41"/>
  <c r="AA110" i="41"/>
  <c r="AB110" i="41" s="1"/>
  <c r="AY110" i="41"/>
  <c r="AS110" i="41"/>
  <c r="AT110" i="41" s="1"/>
  <c r="AJ110" i="41"/>
  <c r="AK110" i="41" s="1"/>
  <c r="AV128" i="41"/>
  <c r="AU128" i="41"/>
  <c r="X110" i="41"/>
  <c r="AU83" i="41"/>
  <c r="AW83" i="41" s="1"/>
  <c r="AV83" i="41"/>
  <c r="L87" i="41"/>
  <c r="J87" i="41"/>
  <c r="I87" i="41"/>
  <c r="K87" i="41"/>
  <c r="AC63" i="41"/>
  <c r="AD63" i="41"/>
  <c r="AV81" i="41"/>
  <c r="AU81" i="41"/>
  <c r="AW81" i="41" s="1"/>
  <c r="I128" i="41"/>
  <c r="L128" i="41"/>
  <c r="K128" i="41"/>
  <c r="J128" i="41"/>
  <c r="AM81" i="41"/>
  <c r="AL81" i="41"/>
  <c r="AM70" i="41"/>
  <c r="AL70" i="41"/>
  <c r="AN70" i="41" s="1"/>
  <c r="AA51" i="41"/>
  <c r="AB51" i="41" s="1"/>
  <c r="AJ51" i="41"/>
  <c r="AK51" i="41" s="1"/>
  <c r="AG51" i="41"/>
  <c r="AY51" i="41"/>
  <c r="AS51" i="41"/>
  <c r="AT51" i="41" s="1"/>
  <c r="AP51" i="41"/>
  <c r="AP45" i="41"/>
  <c r="AA45" i="41"/>
  <c r="AB45" i="41" s="1"/>
  <c r="AY45" i="41"/>
  <c r="AS45" i="41"/>
  <c r="AT45" i="41" s="1"/>
  <c r="AJ45" i="41"/>
  <c r="AK45" i="41" s="1"/>
  <c r="AG45" i="41"/>
  <c r="AW48" i="41"/>
  <c r="AC29" i="41"/>
  <c r="AD29" i="41"/>
  <c r="AV30" i="41"/>
  <c r="AU30" i="41"/>
  <c r="AY27" i="41"/>
  <c r="AJ27" i="41"/>
  <c r="AK27" i="41" s="1"/>
  <c r="AA27" i="41"/>
  <c r="AB27" i="41" s="1"/>
  <c r="AS27" i="41"/>
  <c r="AT27" i="41" s="1"/>
  <c r="AP27" i="41"/>
  <c r="AG27" i="41"/>
  <c r="AV20" i="41"/>
  <c r="AU20" i="41"/>
  <c r="AD19" i="41"/>
  <c r="AC19" i="41"/>
  <c r="L20" i="41"/>
  <c r="K20" i="41"/>
  <c r="J20" i="41"/>
  <c r="I20" i="41"/>
  <c r="AD18" i="41"/>
  <c r="AC18" i="41"/>
  <c r="AE18" i="41" s="1"/>
  <c r="C7" i="41"/>
  <c r="AE78" i="41" l="1"/>
  <c r="AE19" i="41"/>
  <c r="AW71" i="41"/>
  <c r="AN108" i="41"/>
  <c r="AE69" i="41"/>
  <c r="AN74" i="41"/>
  <c r="AW17" i="41"/>
  <c r="AN84" i="41"/>
  <c r="AN71" i="41"/>
  <c r="AE46" i="41"/>
  <c r="AE112" i="41"/>
  <c r="AN43" i="41"/>
  <c r="AW56" i="41"/>
  <c r="AN69" i="41"/>
  <c r="AE63" i="41"/>
  <c r="AW109" i="41"/>
  <c r="AW144" i="41"/>
  <c r="AN39" i="41"/>
  <c r="AE152" i="41"/>
  <c r="AN25" i="41"/>
  <c r="AW155" i="41"/>
  <c r="AW28" i="41"/>
  <c r="AW87" i="41"/>
  <c r="AE145" i="41"/>
  <c r="AN142" i="41"/>
  <c r="AE117" i="41"/>
  <c r="AE20" i="41"/>
  <c r="AW146" i="41"/>
  <c r="AE23" i="41"/>
  <c r="AW139" i="41"/>
  <c r="AN94" i="41"/>
  <c r="AE64" i="41"/>
  <c r="AN131" i="41"/>
  <c r="AW104" i="41"/>
  <c r="AE153" i="41"/>
  <c r="AE126" i="41"/>
  <c r="AM132" i="41"/>
  <c r="AL132" i="41"/>
  <c r="AN132" i="41" s="1"/>
  <c r="AD148" i="41"/>
  <c r="AC148" i="41"/>
  <c r="AE148" i="41" s="1"/>
  <c r="AM98" i="41"/>
  <c r="AL98" i="41"/>
  <c r="AN98" i="41" s="1"/>
  <c r="AV42" i="41"/>
  <c r="AU42" i="41"/>
  <c r="AD89" i="41"/>
  <c r="AC89" i="41"/>
  <c r="AV26" i="41"/>
  <c r="AU26" i="41"/>
  <c r="AM79" i="41"/>
  <c r="AL79" i="41"/>
  <c r="AN79" i="41" s="1"/>
  <c r="AC122" i="41"/>
  <c r="AD122" i="41"/>
  <c r="AD136" i="41"/>
  <c r="AC136" i="41"/>
  <c r="AE136" i="41" s="1"/>
  <c r="AM137" i="41"/>
  <c r="AL137" i="41"/>
  <c r="AM138" i="41"/>
  <c r="AL138" i="41"/>
  <c r="AD82" i="41"/>
  <c r="AC82" i="41"/>
  <c r="AW25" i="41"/>
  <c r="AE86" i="41"/>
  <c r="AW126" i="41"/>
  <c r="AW39" i="41"/>
  <c r="AV40" i="41"/>
  <c r="AU40" i="41"/>
  <c r="AW40" i="41" s="1"/>
  <c r="AC21" i="41"/>
  <c r="AD21" i="41"/>
  <c r="AD110" i="41"/>
  <c r="AC110" i="41"/>
  <c r="AD42" i="41"/>
  <c r="AC42" i="41"/>
  <c r="AD26" i="41"/>
  <c r="AC26" i="41"/>
  <c r="AE26" i="41" s="1"/>
  <c r="AM45" i="41"/>
  <c r="AL45" i="41"/>
  <c r="AN45" i="41" s="1"/>
  <c r="AE44" i="41"/>
  <c r="AD150" i="41"/>
  <c r="AC150" i="41"/>
  <c r="AV88" i="41"/>
  <c r="AU88" i="41"/>
  <c r="AW88" i="41" s="1"/>
  <c r="AL159" i="41"/>
  <c r="AM159" i="41"/>
  <c r="AC58" i="41"/>
  <c r="AD58" i="41"/>
  <c r="AV147" i="41"/>
  <c r="AU147" i="41"/>
  <c r="AN120" i="41"/>
  <c r="AV45" i="41"/>
  <c r="AU45" i="41"/>
  <c r="AW45" i="41" s="1"/>
  <c r="AN81" i="41"/>
  <c r="AE48" i="41"/>
  <c r="AL68" i="41"/>
  <c r="AM68" i="41"/>
  <c r="AN37" i="41"/>
  <c r="AE35" i="41"/>
  <c r="AE52" i="41"/>
  <c r="AE144" i="41"/>
  <c r="AN16" i="41"/>
  <c r="AW105" i="41"/>
  <c r="AN143" i="41"/>
  <c r="AD160" i="41"/>
  <c r="AC160" i="41"/>
  <c r="AD121" i="41"/>
  <c r="AC121" i="41"/>
  <c r="AE121" i="41" s="1"/>
  <c r="AN83" i="41"/>
  <c r="AM42" i="41"/>
  <c r="AL42" i="41"/>
  <c r="AW75" i="41"/>
  <c r="AN139" i="41"/>
  <c r="AE142" i="41"/>
  <c r="AL49" i="41"/>
  <c r="AN49" i="41" s="1"/>
  <c r="AM49" i="41"/>
  <c r="AL122" i="41"/>
  <c r="AM122" i="41"/>
  <c r="AE96" i="41"/>
  <c r="AW120" i="41"/>
  <c r="AD132" i="41"/>
  <c r="AC132" i="41"/>
  <c r="AE158" i="41"/>
  <c r="AE154" i="41"/>
  <c r="AW16" i="41"/>
  <c r="AW63" i="41"/>
  <c r="AD111" i="41"/>
  <c r="AC111" i="41"/>
  <c r="AD59" i="41"/>
  <c r="AC59" i="41"/>
  <c r="AV38" i="41"/>
  <c r="AU38" i="41"/>
  <c r="AW38" i="41" s="1"/>
  <c r="AL47" i="41"/>
  <c r="AM47" i="41"/>
  <c r="AD124" i="41"/>
  <c r="AC124" i="41"/>
  <c r="AV27" i="41"/>
  <c r="AU27" i="41"/>
  <c r="AW27" i="41" s="1"/>
  <c r="AV148" i="41"/>
  <c r="AU148" i="41"/>
  <c r="AL147" i="41"/>
  <c r="AN147" i="41" s="1"/>
  <c r="AM147" i="41"/>
  <c r="AV24" i="41"/>
  <c r="AU24" i="41"/>
  <c r="AW24" i="41" s="1"/>
  <c r="AV31" i="41"/>
  <c r="AU31" i="41"/>
  <c r="AC49" i="41"/>
  <c r="AD49" i="41"/>
  <c r="AV122" i="41"/>
  <c r="AU122" i="41"/>
  <c r="AW122" i="41" s="1"/>
  <c r="AM124" i="41"/>
  <c r="AL124" i="41"/>
  <c r="AV138" i="41"/>
  <c r="AU138" i="41"/>
  <c r="AD24" i="41"/>
  <c r="AC24" i="41"/>
  <c r="AE24" i="41" s="1"/>
  <c r="AV136" i="41"/>
  <c r="AU136" i="41"/>
  <c r="AM82" i="41"/>
  <c r="AL82" i="41"/>
  <c r="AD88" i="41"/>
  <c r="AC88" i="41"/>
  <c r="AE88" i="41" s="1"/>
  <c r="AL58" i="41"/>
  <c r="AN58" i="41" s="1"/>
  <c r="AM58" i="41"/>
  <c r="AC106" i="41"/>
  <c r="AE106" i="41" s="1"/>
  <c r="AD106" i="41"/>
  <c r="AD149" i="41"/>
  <c r="AC149" i="41"/>
  <c r="AE149" i="41" s="1"/>
  <c r="AC27" i="41"/>
  <c r="AD27" i="41"/>
  <c r="AC45" i="41"/>
  <c r="AD45" i="41"/>
  <c r="AU98" i="41"/>
  <c r="AV98" i="41"/>
  <c r="AM133" i="41"/>
  <c r="AL133" i="41"/>
  <c r="AD66" i="41"/>
  <c r="AC66" i="41"/>
  <c r="AE74" i="41"/>
  <c r="AN100" i="41"/>
  <c r="AE16" i="41"/>
  <c r="AW55" i="41"/>
  <c r="AN130" i="41"/>
  <c r="AN126" i="41"/>
  <c r="AM73" i="41"/>
  <c r="AL73" i="41"/>
  <c r="AN73" i="41" s="1"/>
  <c r="AE119" i="41"/>
  <c r="AV160" i="41"/>
  <c r="AU160" i="41"/>
  <c r="AW160" i="41" s="1"/>
  <c r="AV106" i="41"/>
  <c r="AU106" i="41"/>
  <c r="AE140" i="41"/>
  <c r="AN30" i="41"/>
  <c r="AE17" i="41"/>
  <c r="AN56" i="41"/>
  <c r="AN60" i="41"/>
  <c r="AW99" i="41"/>
  <c r="AV149" i="41"/>
  <c r="AU149" i="41"/>
  <c r="AN41" i="41"/>
  <c r="AE101" i="41"/>
  <c r="AE130" i="41"/>
  <c r="AW157" i="41"/>
  <c r="AL24" i="41"/>
  <c r="AM24" i="41"/>
  <c r="AU79" i="41"/>
  <c r="AV79" i="41"/>
  <c r="AN67" i="41"/>
  <c r="AV49" i="41"/>
  <c r="AU49" i="41"/>
  <c r="AW49" i="41" s="1"/>
  <c r="AV80" i="41"/>
  <c r="AU80" i="41"/>
  <c r="AL136" i="41"/>
  <c r="AN136" i="41" s="1"/>
  <c r="AM136" i="41"/>
  <c r="AU132" i="41"/>
  <c r="AV132" i="41"/>
  <c r="AW35" i="41"/>
  <c r="AE146" i="41"/>
  <c r="AN44" i="41"/>
  <c r="AU121" i="41"/>
  <c r="AV121" i="41"/>
  <c r="AD31" i="41"/>
  <c r="AC31" i="41"/>
  <c r="AD65" i="41"/>
  <c r="AC65" i="41"/>
  <c r="AE65" i="41" s="1"/>
  <c r="AL80" i="41"/>
  <c r="AM80" i="41"/>
  <c r="AU21" i="41"/>
  <c r="AV21" i="41"/>
  <c r="AD68" i="41"/>
  <c r="AC68" i="41"/>
  <c r="AL31" i="41"/>
  <c r="AM31" i="41"/>
  <c r="AM27" i="41"/>
  <c r="AL27" i="41"/>
  <c r="AL148" i="41"/>
  <c r="AM148" i="41"/>
  <c r="AD98" i="41"/>
  <c r="AC98" i="41"/>
  <c r="AD133" i="41"/>
  <c r="AC133" i="41"/>
  <c r="AM66" i="41"/>
  <c r="AL66" i="41"/>
  <c r="AN87" i="41"/>
  <c r="AL160" i="41"/>
  <c r="AM160" i="41"/>
  <c r="AW32" i="41"/>
  <c r="AM106" i="41"/>
  <c r="AL106" i="41"/>
  <c r="AN106" i="41" s="1"/>
  <c r="AV107" i="41"/>
  <c r="AU107" i="41"/>
  <c r="AM149" i="41"/>
  <c r="AL149" i="41"/>
  <c r="AW22" i="41"/>
  <c r="AM85" i="41"/>
  <c r="AL85" i="41"/>
  <c r="AV135" i="41"/>
  <c r="AU135" i="41"/>
  <c r="AW135" i="41" s="1"/>
  <c r="AM65" i="41"/>
  <c r="AL65" i="41"/>
  <c r="AC138" i="41"/>
  <c r="AE138" i="41" s="1"/>
  <c r="AD138" i="41"/>
  <c r="AV133" i="41"/>
  <c r="AU133" i="41"/>
  <c r="AW133" i="41" s="1"/>
  <c r="AU73" i="41"/>
  <c r="AV73" i="41"/>
  <c r="AM88" i="41"/>
  <c r="AL88" i="41"/>
  <c r="AM121" i="41"/>
  <c r="AL121" i="41"/>
  <c r="AN121" i="41" s="1"/>
  <c r="AE56" i="41"/>
  <c r="AL77" i="41"/>
  <c r="AM77" i="41"/>
  <c r="AW30" i="41"/>
  <c r="AV51" i="41"/>
  <c r="AU51" i="41"/>
  <c r="AW51" i="41" s="1"/>
  <c r="AW128" i="41"/>
  <c r="AN86" i="41"/>
  <c r="AV113" i="41"/>
  <c r="AU113" i="41"/>
  <c r="AN28" i="41"/>
  <c r="AC40" i="41"/>
  <c r="AD40" i="41"/>
  <c r="AE100" i="41"/>
  <c r="AW50" i="41"/>
  <c r="AU59" i="41"/>
  <c r="AV59" i="41"/>
  <c r="AC73" i="41"/>
  <c r="AD73" i="41"/>
  <c r="AW46" i="41"/>
  <c r="AE30" i="41"/>
  <c r="AE50" i="41"/>
  <c r="AD97" i="41"/>
  <c r="AC97" i="41"/>
  <c r="AE97" i="41" s="1"/>
  <c r="AW91" i="41"/>
  <c r="AM107" i="41"/>
  <c r="AL107" i="41"/>
  <c r="AN107" i="41" s="1"/>
  <c r="AW84" i="41"/>
  <c r="AM53" i="41"/>
  <c r="AL53" i="41"/>
  <c r="AN53" i="41" s="1"/>
  <c r="AC79" i="41"/>
  <c r="AD79" i="41"/>
  <c r="AL102" i="41"/>
  <c r="AM102" i="41"/>
  <c r="AD36" i="41"/>
  <c r="AC36" i="41"/>
  <c r="AE36" i="41" s="1"/>
  <c r="AE43" i="41"/>
  <c r="AN35" i="41"/>
  <c r="AE91" i="41"/>
  <c r="AW151" i="41"/>
  <c r="AW134" i="41"/>
  <c r="AN153" i="41"/>
  <c r="AN78" i="41"/>
  <c r="AM33" i="41"/>
  <c r="AL33" i="41"/>
  <c r="AU53" i="41"/>
  <c r="AV53" i="41"/>
  <c r="AD102" i="41"/>
  <c r="AC102" i="41"/>
  <c r="AC135" i="41"/>
  <c r="AD135" i="41"/>
  <c r="AN18" i="41"/>
  <c r="AU36" i="41"/>
  <c r="AV36" i="41"/>
  <c r="AU65" i="41"/>
  <c r="AV65" i="41"/>
  <c r="AW119" i="41"/>
  <c r="AV123" i="41"/>
  <c r="AU123" i="41"/>
  <c r="AW123" i="41" s="1"/>
  <c r="AE155" i="41"/>
  <c r="AU54" i="41"/>
  <c r="AW54" i="41" s="1"/>
  <c r="AV54" i="41"/>
  <c r="AV82" i="41"/>
  <c r="AU82" i="41"/>
  <c r="AM103" i="41"/>
  <c r="AL103" i="41"/>
  <c r="AN103" i="41" s="1"/>
  <c r="AL125" i="41"/>
  <c r="AM125" i="41"/>
  <c r="AE71" i="41"/>
  <c r="AN118" i="41"/>
  <c r="AW93" i="41"/>
  <c r="AW158" i="41"/>
  <c r="AN62" i="41"/>
  <c r="AV141" i="41"/>
  <c r="AU141" i="41"/>
  <c r="AW141" i="41" s="1"/>
  <c r="AM141" i="41"/>
  <c r="AL141" i="41"/>
  <c r="AE87" i="41"/>
  <c r="AV150" i="41"/>
  <c r="AU150" i="41"/>
  <c r="AD159" i="41"/>
  <c r="AC159" i="41"/>
  <c r="AU58" i="41"/>
  <c r="AV58" i="41"/>
  <c r="AD147" i="41"/>
  <c r="AC147" i="41"/>
  <c r="AD77" i="41"/>
  <c r="AC77" i="41"/>
  <c r="AD47" i="41"/>
  <c r="AC47" i="41"/>
  <c r="AE47" i="41" s="1"/>
  <c r="AL36" i="41"/>
  <c r="AM36" i="41"/>
  <c r="AD80" i="41"/>
  <c r="AC80" i="41"/>
  <c r="AC123" i="41"/>
  <c r="AD123" i="41"/>
  <c r="AD137" i="41"/>
  <c r="AC137" i="41"/>
  <c r="AM54" i="41"/>
  <c r="AL54" i="41"/>
  <c r="AD103" i="41"/>
  <c r="AC103" i="41"/>
  <c r="AE103" i="41" s="1"/>
  <c r="AV97" i="41"/>
  <c r="AU97" i="41"/>
  <c r="AL40" i="41"/>
  <c r="AM40" i="41"/>
  <c r="AL59" i="41"/>
  <c r="AM59" i="41"/>
  <c r="AE29" i="41"/>
  <c r="AL51" i="41"/>
  <c r="AM51" i="41"/>
  <c r="AU110" i="41"/>
  <c r="AV110" i="41"/>
  <c r="AN34" i="41"/>
  <c r="AN151" i="41"/>
  <c r="AN52" i="41"/>
  <c r="AW37" i="41"/>
  <c r="AL113" i="41"/>
  <c r="AM113" i="41"/>
  <c r="AN145" i="41"/>
  <c r="AV111" i="41"/>
  <c r="AU111" i="41"/>
  <c r="AE90" i="41"/>
  <c r="AE114" i="41"/>
  <c r="AE127" i="41"/>
  <c r="AM38" i="41"/>
  <c r="AL38" i="41"/>
  <c r="AW62" i="41"/>
  <c r="AL97" i="41"/>
  <c r="AM97" i="41"/>
  <c r="AV77" i="41"/>
  <c r="AU77" i="41"/>
  <c r="AW77" i="41" s="1"/>
  <c r="AD107" i="41"/>
  <c r="AC107" i="41"/>
  <c r="AW140" i="41"/>
  <c r="AV89" i="41"/>
  <c r="AU89" i="41"/>
  <c r="AW129" i="41"/>
  <c r="AN146" i="41"/>
  <c r="AL26" i="41"/>
  <c r="AM26" i="41"/>
  <c r="AV33" i="41"/>
  <c r="AU33" i="41"/>
  <c r="AW33" i="41" s="1"/>
  <c r="AC53" i="41"/>
  <c r="AD53" i="41"/>
  <c r="AD85" i="41"/>
  <c r="AC85" i="41"/>
  <c r="AE85" i="41" s="1"/>
  <c r="AU102" i="41"/>
  <c r="AV102" i="41"/>
  <c r="AE25" i="41"/>
  <c r="AN92" i="41"/>
  <c r="AV103" i="41"/>
  <c r="AU103" i="41"/>
  <c r="AD125" i="41"/>
  <c r="AC125" i="41"/>
  <c r="AE125" i="41" s="1"/>
  <c r="AW19" i="41"/>
  <c r="AW86" i="41"/>
  <c r="AE104" i="41"/>
  <c r="AE131" i="41"/>
  <c r="AV66" i="41"/>
  <c r="AU66" i="41"/>
  <c r="AM110" i="41"/>
  <c r="AL110" i="41"/>
  <c r="AW20" i="41"/>
  <c r="AD51" i="41"/>
  <c r="AC51" i="41"/>
  <c r="AN157" i="41"/>
  <c r="AD141" i="41"/>
  <c r="AC141" i="41"/>
  <c r="AE141" i="41" s="1"/>
  <c r="AM21" i="41"/>
  <c r="AL21" i="41"/>
  <c r="AN21" i="41" s="1"/>
  <c r="AE62" i="41"/>
  <c r="AN104" i="41"/>
  <c r="AE143" i="41"/>
  <c r="AN22" i="41"/>
  <c r="AN61" i="41"/>
  <c r="AV68" i="41"/>
  <c r="AU68" i="41"/>
  <c r="AW68" i="41" s="1"/>
  <c r="AD113" i="41"/>
  <c r="AC113" i="41"/>
  <c r="AE113" i="41" s="1"/>
  <c r="AM150" i="41"/>
  <c r="AL150" i="41"/>
  <c r="AL111" i="41"/>
  <c r="AN111" i="41" s="1"/>
  <c r="AM111" i="41"/>
  <c r="AN50" i="41"/>
  <c r="AN76" i="41"/>
  <c r="AV159" i="41"/>
  <c r="AU159" i="41"/>
  <c r="AN55" i="41"/>
  <c r="AW95" i="41"/>
  <c r="AE116" i="41"/>
  <c r="AN115" i="41"/>
  <c r="AD38" i="41"/>
  <c r="AC38" i="41"/>
  <c r="AL89" i="41"/>
  <c r="AN89" i="41" s="1"/>
  <c r="AM89" i="41"/>
  <c r="AC33" i="41"/>
  <c r="AD33" i="41"/>
  <c r="AU85" i="41"/>
  <c r="AV85" i="41"/>
  <c r="AW117" i="41"/>
  <c r="AL135" i="41"/>
  <c r="AM135" i="41"/>
  <c r="AU47" i="41"/>
  <c r="AV47" i="41"/>
  <c r="AV124" i="41"/>
  <c r="AU124" i="41"/>
  <c r="AW124" i="41" s="1"/>
  <c r="AL123" i="41"/>
  <c r="AM123" i="41"/>
  <c r="AU137" i="41"/>
  <c r="AV137" i="41"/>
  <c r="AN154" i="41"/>
  <c r="AW72" i="41"/>
  <c r="AD54" i="41"/>
  <c r="AC54" i="41"/>
  <c r="AE54" i="41" s="1"/>
  <c r="AV125" i="41"/>
  <c r="AU125" i="41"/>
  <c r="AW125" i="41" s="1"/>
  <c r="AQ4" i="41"/>
  <c r="AH4" i="41"/>
  <c r="G4" i="42" s="1"/>
  <c r="Y4" i="41"/>
  <c r="G4" i="40" s="1"/>
  <c r="AQ15" i="41"/>
  <c r="AH15" i="41"/>
  <c r="Y15" i="41"/>
  <c r="AW103" i="41" l="1"/>
  <c r="AN97" i="41"/>
  <c r="AN40" i="41"/>
  <c r="AN33" i="41"/>
  <c r="AN102" i="41"/>
  <c r="AN66" i="41"/>
  <c r="AE68" i="41"/>
  <c r="AE45" i="41"/>
  <c r="AE49" i="41"/>
  <c r="AN42" i="41"/>
  <c r="AE58" i="41"/>
  <c r="AE42" i="41"/>
  <c r="AE82" i="41"/>
  <c r="AW26" i="41"/>
  <c r="AW73" i="41"/>
  <c r="AN159" i="41"/>
  <c r="AW85" i="41"/>
  <c r="AW65" i="41"/>
  <c r="AE27" i="41"/>
  <c r="AE73" i="41"/>
  <c r="AN123" i="41"/>
  <c r="AW102" i="41"/>
  <c r="AW110" i="41"/>
  <c r="AW59" i="41"/>
  <c r="AN80" i="41"/>
  <c r="AE21" i="41"/>
  <c r="AN125" i="41"/>
  <c r="AN24" i="41"/>
  <c r="AN122" i="41"/>
  <c r="AN36" i="41"/>
  <c r="AE79" i="41"/>
  <c r="AN47" i="41"/>
  <c r="AW137" i="41"/>
  <c r="AW21" i="41"/>
  <c r="AN68" i="41"/>
  <c r="AE38" i="41"/>
  <c r="AN150" i="41"/>
  <c r="AE40" i="41"/>
  <c r="AW159" i="41"/>
  <c r="AN26" i="41"/>
  <c r="AW97" i="41"/>
  <c r="AW150" i="41"/>
  <c r="AW79" i="41"/>
  <c r="AW136" i="41"/>
  <c r="AW31" i="41"/>
  <c r="AE132" i="41"/>
  <c r="AN110" i="41"/>
  <c r="AN38" i="41"/>
  <c r="AN149" i="41"/>
  <c r="AE133" i="41"/>
  <c r="AE110" i="41"/>
  <c r="AN138" i="41"/>
  <c r="AE89" i="41"/>
  <c r="AW47" i="41"/>
  <c r="AE123" i="41"/>
  <c r="AN59" i="41"/>
  <c r="AE33" i="41"/>
  <c r="AW66" i="41"/>
  <c r="AW89" i="41"/>
  <c r="AN141" i="41"/>
  <c r="AW36" i="41"/>
  <c r="AW107" i="41"/>
  <c r="AE98" i="41"/>
  <c r="AW132" i="41"/>
  <c r="AW106" i="41"/>
  <c r="AN137" i="41"/>
  <c r="AW42" i="41"/>
  <c r="AN54" i="41"/>
  <c r="AE77" i="41"/>
  <c r="AW82" i="41"/>
  <c r="AE66" i="41"/>
  <c r="AW138" i="41"/>
  <c r="AE59" i="41"/>
  <c r="AE160" i="41"/>
  <c r="AE150" i="41"/>
  <c r="AE107" i="41"/>
  <c r="AW111" i="41"/>
  <c r="AN51" i="41"/>
  <c r="AE137" i="41"/>
  <c r="AE147" i="41"/>
  <c r="AE135" i="41"/>
  <c r="AN77" i="41"/>
  <c r="AN65" i="41"/>
  <c r="AN148" i="41"/>
  <c r="AW80" i="41"/>
  <c r="AN133" i="41"/>
  <c r="AN124" i="41"/>
  <c r="AW148" i="41"/>
  <c r="AE111" i="41"/>
  <c r="AE102" i="41"/>
  <c r="AN27" i="41"/>
  <c r="AE31" i="41"/>
  <c r="AW149" i="41"/>
  <c r="AW147" i="41"/>
  <c r="AE122" i="41"/>
  <c r="AE53" i="41"/>
  <c r="AW58" i="41"/>
  <c r="AN160" i="41"/>
  <c r="AW98" i="41"/>
  <c r="AN135" i="41"/>
  <c r="AE51" i="41"/>
  <c r="AN113" i="41"/>
  <c r="AE80" i="41"/>
  <c r="AE159" i="41"/>
  <c r="AW53" i="41"/>
  <c r="AW113" i="41"/>
  <c r="AN88" i="41"/>
  <c r="AN85" i="41"/>
  <c r="AN31" i="41"/>
  <c r="AW121" i="41"/>
  <c r="AN82" i="41"/>
  <c r="AE124" i="41"/>
  <c r="V15" i="41"/>
  <c r="T15" i="41"/>
  <c r="G15" i="41"/>
  <c r="F15" i="41"/>
  <c r="H15" i="41" s="1"/>
  <c r="E15" i="41"/>
  <c r="D15" i="41"/>
  <c r="B15" i="41"/>
  <c r="A15" i="41"/>
  <c r="T14" i="41"/>
  <c r="G14" i="41"/>
  <c r="F14" i="41"/>
  <c r="E14" i="41"/>
  <c r="D14" i="41"/>
  <c r="B14" i="41"/>
  <c r="AE14" i="41" s="1"/>
  <c r="A14" i="41"/>
  <c r="T13" i="41"/>
  <c r="S13" i="41"/>
  <c r="R13" i="41"/>
  <c r="G13" i="41"/>
  <c r="F13" i="41"/>
  <c r="E13" i="41"/>
  <c r="D13" i="41"/>
  <c r="B13" i="41"/>
  <c r="AE13" i="41" s="1"/>
  <c r="A13" i="41"/>
  <c r="T12" i="41"/>
  <c r="S12" i="41"/>
  <c r="R12" i="41"/>
  <c r="G12" i="41"/>
  <c r="F12" i="41"/>
  <c r="E12" i="41"/>
  <c r="D12" i="41"/>
  <c r="B12" i="41"/>
  <c r="AE12" i="41" s="1"/>
  <c r="A12" i="41"/>
  <c r="T11" i="41"/>
  <c r="G11" i="41"/>
  <c r="F11" i="41"/>
  <c r="E11" i="41"/>
  <c r="D11" i="41"/>
  <c r="B11" i="41"/>
  <c r="AE11" i="41" s="1"/>
  <c r="A11" i="41"/>
  <c r="T10" i="41"/>
  <c r="G10" i="41"/>
  <c r="F10" i="41"/>
  <c r="E10" i="41"/>
  <c r="D10" i="41"/>
  <c r="B10" i="41"/>
  <c r="A10" i="41"/>
  <c r="T9" i="41"/>
  <c r="S9" i="41"/>
  <c r="R9" i="41"/>
  <c r="G9" i="41"/>
  <c r="F9" i="41"/>
  <c r="E9" i="41"/>
  <c r="D9" i="41"/>
  <c r="B9" i="41"/>
  <c r="AE9" i="41" s="1"/>
  <c r="A9" i="41"/>
  <c r="T8" i="41"/>
  <c r="G8" i="41"/>
  <c r="F8" i="41"/>
  <c r="E8" i="41"/>
  <c r="D8" i="41"/>
  <c r="A8" i="41"/>
  <c r="T7" i="41"/>
  <c r="S7" i="41"/>
  <c r="R7" i="41"/>
  <c r="G7" i="41"/>
  <c r="F7" i="41"/>
  <c r="E7" i="41"/>
  <c r="D7" i="41"/>
  <c r="A7" i="41"/>
  <c r="T6" i="41"/>
  <c r="G6" i="41"/>
  <c r="F6" i="41"/>
  <c r="E6" i="41"/>
  <c r="D6" i="41"/>
  <c r="B6" i="41"/>
  <c r="A6" i="41"/>
  <c r="A2" i="41"/>
  <c r="A1" i="41"/>
  <c r="F15" i="40"/>
  <c r="E15" i="40"/>
  <c r="D15" i="40"/>
  <c r="C15" i="40"/>
  <c r="B15" i="40"/>
  <c r="A15" i="40"/>
  <c r="E14" i="40"/>
  <c r="D14" i="40"/>
  <c r="C14" i="40"/>
  <c r="B14" i="40"/>
  <c r="A14" i="40"/>
  <c r="E13" i="40"/>
  <c r="D13" i="40"/>
  <c r="C13" i="40"/>
  <c r="B13" i="40"/>
  <c r="A13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E8" i="40"/>
  <c r="D8" i="40"/>
  <c r="C8" i="40"/>
  <c r="B8" i="40"/>
  <c r="A8" i="40"/>
  <c r="E7" i="40"/>
  <c r="D7" i="40"/>
  <c r="C7" i="40"/>
  <c r="B7" i="40"/>
  <c r="A7" i="40"/>
  <c r="F6" i="40"/>
  <c r="E6" i="40"/>
  <c r="D6" i="40"/>
  <c r="C6" i="40"/>
  <c r="B6" i="40"/>
  <c r="A6" i="40"/>
  <c r="M15" i="41" l="1"/>
  <c r="O15" i="41" s="1"/>
  <c r="AW12" i="41"/>
  <c r="AT12" i="41"/>
  <c r="AW9" i="41"/>
  <c r="AT9" i="41"/>
  <c r="AT8" i="41"/>
  <c r="AW8" i="41"/>
  <c r="AT14" i="41"/>
  <c r="AW14" i="41"/>
  <c r="AW11" i="41"/>
  <c r="AT11" i="41"/>
  <c r="AT13" i="41"/>
  <c r="AW13" i="41"/>
  <c r="AT7" i="41"/>
  <c r="AW7" i="41"/>
  <c r="K15" i="41"/>
  <c r="J15" i="41"/>
  <c r="I15" i="41"/>
  <c r="L15" i="41"/>
  <c r="C6" i="41"/>
  <c r="C10" i="41"/>
  <c r="AB14" i="41"/>
  <c r="AB13" i="41"/>
  <c r="AB8" i="41"/>
  <c r="AB12" i="41"/>
  <c r="AB9" i="41"/>
  <c r="AB7" i="41"/>
  <c r="AB11" i="41"/>
  <c r="AH162" i="41"/>
  <c r="AQ162" i="41"/>
  <c r="Y162" i="41"/>
  <c r="C9" i="41"/>
  <c r="C8" i="41"/>
  <c r="C14" i="41"/>
  <c r="C12" i="41"/>
  <c r="C13" i="41"/>
  <c r="C11" i="41"/>
  <c r="W15" i="41"/>
  <c r="X15" i="41" l="1"/>
  <c r="AS15" i="41"/>
  <c r="AT15" i="41" s="1"/>
  <c r="AA15" i="41"/>
  <c r="AB15" i="41" s="1"/>
  <c r="AJ15" i="41"/>
  <c r="AK15" i="41" s="1"/>
  <c r="P15" i="41"/>
  <c r="N15" i="41"/>
  <c r="Q15" i="41"/>
  <c r="AY15" i="41"/>
  <c r="AP15" i="41"/>
  <c r="AG15" i="41"/>
  <c r="V162" i="41"/>
  <c r="U162" i="41"/>
  <c r="N162" i="41" l="1"/>
  <c r="P162" i="41"/>
  <c r="W162" i="41"/>
  <c r="O162" i="41" l="1"/>
  <c r="Q162" i="41"/>
  <c r="AY162" i="41"/>
  <c r="AP162" i="41"/>
  <c r="AG162" i="41"/>
  <c r="I162" i="42" l="1"/>
  <c r="AQ6" i="41"/>
  <c r="AT6" i="41" s="1"/>
  <c r="AW6" i="41" s="1"/>
  <c r="AH10" i="41"/>
  <c r="AK10" i="41" s="1"/>
  <c r="AN10" i="41" s="1"/>
  <c r="AH6" i="41"/>
  <c r="AK6" i="41" s="1"/>
  <c r="AN6" i="41" s="1"/>
  <c r="AQ10" i="41"/>
  <c r="AT10" i="41" s="1"/>
  <c r="AW10" i="41" s="1"/>
  <c r="Y10" i="41"/>
  <c r="AB10" i="41" s="1"/>
  <c r="Y6" i="41"/>
  <c r="AB6" i="41" s="1"/>
  <c r="AE6" i="41" s="1"/>
  <c r="V10" i="41"/>
  <c r="V6" i="41"/>
  <c r="Y3" i="41" l="1"/>
  <c r="AB3" i="41"/>
  <c r="AE10" i="41"/>
  <c r="AB2" i="41"/>
  <c r="Y2" i="41"/>
  <c r="I162" i="38" l="1"/>
  <c r="K39" i="38"/>
  <c r="I6" i="38" l="1"/>
  <c r="I10" i="38"/>
  <c r="J8" i="38"/>
  <c r="R8" i="41" s="1"/>
  <c r="K8" i="38"/>
  <c r="S8" i="41" s="1"/>
  <c r="J10" i="38"/>
  <c r="R10" i="41" s="1"/>
  <c r="K10" i="38"/>
  <c r="S10" i="41" s="1"/>
  <c r="J11" i="38"/>
  <c r="R11" i="41" s="1"/>
  <c r="K11" i="38"/>
  <c r="S11" i="41" s="1"/>
  <c r="J14" i="38"/>
  <c r="R14" i="41" s="1"/>
  <c r="K14" i="38"/>
  <c r="S14" i="41" s="1"/>
  <c r="J16" i="38" l="1"/>
  <c r="K16" i="38"/>
  <c r="J17" i="38"/>
  <c r="K17" i="38"/>
  <c r="J18" i="38"/>
  <c r="K18" i="38"/>
  <c r="J19" i="38"/>
  <c r="K19" i="38"/>
  <c r="J20" i="38"/>
  <c r="K20" i="38"/>
  <c r="J21" i="38"/>
  <c r="K21" i="38"/>
  <c r="J22" i="38"/>
  <c r="K22" i="38"/>
  <c r="J23" i="38"/>
  <c r="K23" i="38"/>
  <c r="J24" i="38"/>
  <c r="K24" i="38"/>
  <c r="J25" i="38"/>
  <c r="K25" i="38"/>
  <c r="J26" i="38"/>
  <c r="K26" i="38"/>
  <c r="J27" i="38"/>
  <c r="K27" i="38"/>
  <c r="J28" i="38"/>
  <c r="K28" i="38"/>
  <c r="J29" i="38"/>
  <c r="K29" i="38"/>
  <c r="J30" i="38"/>
  <c r="K30" i="38"/>
  <c r="J31" i="38"/>
  <c r="K31" i="38"/>
  <c r="J32" i="38"/>
  <c r="K32" i="38"/>
  <c r="J33" i="38"/>
  <c r="K33" i="38"/>
  <c r="J34" i="38"/>
  <c r="K34" i="38"/>
  <c r="J35" i="38"/>
  <c r="K35" i="38"/>
  <c r="J36" i="38"/>
  <c r="K36" i="38"/>
  <c r="J37" i="38"/>
  <c r="K37" i="38"/>
  <c r="J38" i="38"/>
  <c r="K38" i="38"/>
  <c r="J39" i="38"/>
  <c r="J40" i="38"/>
  <c r="K40" i="38"/>
  <c r="J6" i="38"/>
  <c r="R6" i="41" s="1"/>
  <c r="K6" i="38"/>
  <c r="S6" i="41" s="1"/>
  <c r="J41" i="38"/>
  <c r="K41" i="38"/>
  <c r="J42" i="38"/>
  <c r="K42" i="38"/>
  <c r="J43" i="38"/>
  <c r="K43" i="38"/>
  <c r="J44" i="38"/>
  <c r="K44" i="38"/>
  <c r="J45" i="38"/>
  <c r="K45" i="38"/>
  <c r="J46" i="38"/>
  <c r="K46" i="38"/>
  <c r="J47" i="38"/>
  <c r="K47" i="38"/>
  <c r="K15" i="38"/>
  <c r="S15" i="41" s="1"/>
  <c r="J15" i="38"/>
  <c r="R15" i="41" s="1"/>
  <c r="AC15" i="41" l="1"/>
  <c r="AD15" i="41"/>
  <c r="AM15" i="41"/>
  <c r="AU15" i="41"/>
  <c r="AV15" i="41"/>
  <c r="AL15" i="41"/>
  <c r="AN15" i="41" s="1"/>
  <c r="A2" i="38"/>
  <c r="AW15" i="41" l="1"/>
  <c r="AE15" i="41"/>
  <c r="J48" i="38"/>
  <c r="K48" i="38"/>
  <c r="J49" i="38"/>
  <c r="K49" i="38"/>
  <c r="J50" i="38"/>
  <c r="K50" i="38"/>
  <c r="J51" i="38"/>
  <c r="K51" i="38"/>
  <c r="J52" i="38"/>
  <c r="K52" i="38"/>
  <c r="J53" i="38"/>
  <c r="K53" i="38"/>
  <c r="J54" i="38"/>
  <c r="K54" i="38"/>
  <c r="J55" i="38"/>
  <c r="K55" i="38"/>
  <c r="J56" i="38"/>
  <c r="K56" i="38"/>
  <c r="J57" i="38"/>
  <c r="K57" i="38"/>
  <c r="J58" i="38"/>
  <c r="K58" i="38"/>
  <c r="J59" i="38"/>
  <c r="K59" i="38"/>
  <c r="J60" i="38"/>
  <c r="K60" i="38"/>
  <c r="J61" i="38"/>
  <c r="K61" i="38"/>
  <c r="J62" i="38"/>
  <c r="K62" i="38"/>
  <c r="AF15" i="41" l="1"/>
  <c r="AX15" i="41"/>
  <c r="AO15" i="41"/>
  <c r="AW162" i="41"/>
  <c r="AN162" i="41"/>
  <c r="AE162" i="41"/>
  <c r="AR162" i="38"/>
  <c r="AS162" i="38"/>
  <c r="AT162" i="38"/>
  <c r="AU162" i="38"/>
  <c r="AV162" i="38"/>
  <c r="AW162" i="38"/>
  <c r="AX162" i="38"/>
  <c r="AQ162" i="38"/>
  <c r="AO162" i="41" l="1"/>
  <c r="AF162" i="41"/>
  <c r="AX162" i="41"/>
  <c r="G162" i="42"/>
  <c r="AP162" i="38"/>
  <c r="AO162" i="38"/>
  <c r="AN162" i="38"/>
  <c r="AM162" i="38"/>
  <c r="AL162" i="38"/>
  <c r="AK162" i="38"/>
  <c r="AJ162" i="38"/>
  <c r="AI162" i="38"/>
  <c r="AH162" i="38"/>
  <c r="AG162" i="38"/>
  <c r="AF162" i="38"/>
  <c r="AE162" i="38"/>
  <c r="AD162" i="38"/>
  <c r="AC162" i="38"/>
  <c r="AB162" i="38"/>
  <c r="AA162" i="38"/>
  <c r="Z162" i="38"/>
  <c r="Y162" i="38"/>
  <c r="X162" i="38"/>
  <c r="W162" i="38"/>
  <c r="V162" i="38"/>
  <c r="U162" i="38"/>
  <c r="T162" i="38"/>
  <c r="S162" i="38"/>
  <c r="R162" i="38"/>
  <c r="Q162" i="38"/>
  <c r="P162" i="38"/>
  <c r="O162" i="38"/>
  <c r="N162" i="38"/>
  <c r="M162" i="38"/>
  <c r="L162" i="38"/>
  <c r="H162" i="42" l="1"/>
  <c r="J162" i="42"/>
  <c r="I162" i="40"/>
  <c r="G162" i="40" l="1"/>
  <c r="H162" i="40" l="1"/>
  <c r="J162" i="40"/>
</calcChain>
</file>

<file path=xl/sharedStrings.xml><?xml version="1.0" encoding="utf-8"?>
<sst xmlns="http://schemas.openxmlformats.org/spreadsheetml/2006/main" count="167" uniqueCount="99">
  <si>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</si>
  <si>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</si>
  <si>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</si>
  <si>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</si>
  <si>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</si>
  <si>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</si>
  <si>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</si>
  <si>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</si>
  <si>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</si>
  <si>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</si>
  <si>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</si>
  <si>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</si>
  <si>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</si>
  <si>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</si>
  <si>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</si>
  <si>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</si>
  <si>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</si>
  <si>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</si>
  <si>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</si>
  <si>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 xml:space="preserve">   มีสิทธิ์ได้ค่า Incentive เมื่อขึ้นขายหรือขับรถแทนตัวจริง</t>
  </si>
  <si>
    <t xml:space="preserve">   โดยคิดจากวันที่ขึ้นทำงานแทน = จำนวนวันขึ้นทำงานแทน x Incentive ที่ทำได้เฉลี่ยต่อวัน (คิดให้ทุกกลุ่มสิ้นค้า)</t>
  </si>
  <si>
    <t>**ตำแหน่ง ดังต่อไปนี้เมื่อขึ้นทำงานแทน พนง.ขายตัวจริง จะไม่มีสิทธิ์ได้ค่า Incentive</t>
  </si>
  <si>
    <t xml:space="preserve">   Manager / Trainer Fix / Trainer Rollout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</si>
  <si>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</si>
  <si>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</si>
  <si>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</si>
  <si>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</si>
  <si>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</si>
  <si>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</si>
  <si>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</si>
  <si>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</si>
  <si>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</si>
  <si>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</si>
  <si>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</si>
  <si>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</si>
  <si>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</si>
  <si>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</si>
  <si>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</si>
  <si>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</si>
  <si>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</si>
  <si>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</si>
  <si>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**ศูนย์ที่ยังไม่เกิน 2 เดือน**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</si>
  <si>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</si>
  <si>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</si>
  <si>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</si>
  <si>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</si>
  <si>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</si>
  <si>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</si>
  <si>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</si>
  <si>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</si>
  <si>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</si>
  <si>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</si>
  <si>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</si>
  <si>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</si>
  <si>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</si>
  <si>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</si>
  <si>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</si>
  <si>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***sum เฉพาะ salesman เท่านั้น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</si>
  <si>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</si>
  <si>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</si>
  <si>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</si>
  <si>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</si>
  <si>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</si>
  <si>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</si>
  <si>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</si>
  <si>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</si>
  <si>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</si>
  <si>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</si>
  <si>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</si>
  <si>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</si>
  <si>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</si>
  <si>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[เฉพาะ P]</t>
  </si>
  <si>
    <t>check sum&gt;&gt;</t>
  </si>
  <si>
    <t>[เฉพาะ Salesman]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</si>
  <si>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</si>
  <si>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r>
      <t>**</t>
    </r>
    <r>
      <rPr>
        <b/>
        <sz val="10"/>
        <rFont val="Arial"/>
        <family val="2"/>
      </rPr>
      <t>Manager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Assistance</t>
    </r>
    <r>
      <rPr>
        <sz val="10"/>
        <rFont val="Arial"/>
        <family val="2"/>
      </rPr>
      <t xml:space="preserve"> (กรณีศูนย์มี Assistance) ตามสัดส่วน</t>
    </r>
  </si>
  <si>
    <r>
      <t>**</t>
    </r>
    <r>
      <rPr>
        <b/>
        <sz val="10"/>
        <rFont val="Arial"/>
        <family val="2"/>
      </rPr>
      <t>Saleman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Driver</t>
    </r>
    <r>
      <rPr>
        <sz val="10"/>
        <rFont val="Arial"/>
        <family val="2"/>
      </rPr>
      <t xml:space="preserve"> (กรณีขายแบบมีคนขับรถ) ตามสัดส่วน</t>
    </r>
  </si>
  <si>
    <r>
      <t>**</t>
    </r>
    <r>
      <rPr>
        <b/>
        <sz val="10"/>
        <rFont val="Arial"/>
        <family val="2"/>
      </rPr>
      <t>Trainer Fix</t>
    </r>
    <r>
      <rPr>
        <sz val="10"/>
        <rFont val="Arial"/>
        <family val="2"/>
      </rPr>
      <t xml:space="preserve"> จะแบ่งค่า Incentive ให้กับ Trainer Fix แต่ละคนเท่าๆ กัน 
ตามจำนวน Trainer Fix ของศูนย์</t>
    </r>
  </si>
  <si>
    <r>
      <t>**</t>
    </r>
    <r>
      <rPr>
        <b/>
        <sz val="10"/>
        <rFont val="Arial"/>
        <family val="2"/>
      </rPr>
      <t>Spare Salesman</t>
    </r>
    <r>
      <rPr>
        <sz val="10"/>
        <rFont val="Arial"/>
        <family val="2"/>
      </rPr>
      <t xml:space="preserve"> และ </t>
    </r>
    <r>
      <rPr>
        <b/>
        <sz val="10"/>
        <rFont val="Arial"/>
        <family val="2"/>
      </rPr>
      <t>Spare Driver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</si>
  <si>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</si>
  <si>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</si>
  <si>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</si>
  <si>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</si>
  <si>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</si>
  <si>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</si>
  <si>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 xml:space="preserve"> &lt;&lt; 1% จากยอดขายของลูกน้องที่ทำเป้าได้ &gt;=80% เฉพาะ 2 เดือนแรกที่เปิดศูนย์ (ถ้าเกิน 2 เดือนไปแล้วจะไม่ได้)</t>
  </si>
  <si>
    <r>
      <t xml:space="preserve">Incentive ตามวันที่ทำจริง </t>
    </r>
    <r>
      <rPr>
        <b/>
        <sz val="9"/>
        <color rgb="FFFF0000"/>
        <rFont val="Arial"/>
        <family val="2"/>
      </rPr>
      <t xml:space="preserve">หัก </t>
    </r>
    <r>
      <rPr>
        <b/>
        <sz val="8"/>
        <color rgb="FFFF0000"/>
        <rFont val="Arial"/>
        <family val="2"/>
      </rPr>
      <t>Trainer Rollout</t>
    </r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</si>
  <si>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</si>
  <si>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</si>
  <si>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</si>
  <si>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    ผู้จัดการศูนย์</t>
  </si>
  <si>
    <t xml:space="preserve">                  ผช.ผอ.ศูนย์กระจายสินค้า</t>
  </si>
  <si>
    <t xml:space="preserve">                   นายสันติชัย กนกชัชวาล</t>
  </si>
  <si>
    <t xml:space="preserve">    ผู้อนุมัติ..................................................</t>
  </si>
  <si>
    <t xml:space="preserve">                     นายชนินทน์ สุรเศวต</t>
  </si>
  <si>
    <t xml:space="preserve">                    ผอ.ศูนย์กระจายสินค้า</t>
  </si>
  <si>
    <r>
      <t xml:space="preserve">   </t>
    </r>
    <r>
      <rPr>
        <b/>
        <sz val="10"/>
        <rFont val="Arial"/>
        <family val="2"/>
      </rPr>
      <t>Trainer Rollout</t>
    </r>
    <r>
      <rPr>
        <sz val="10"/>
        <rFont val="Arial"/>
        <family val="2"/>
      </rPr>
      <t xml:space="preserve"> ค่า Incentive ที่ได้ จะต้องไปหักยอด Incentive ของ Salesman ที่ประกบ</t>
    </r>
  </si>
  <si>
    <t>ที่ทำจริง</t>
  </si>
  <si>
    <t>%Incentive ที่ได้ ต่อ %ยอดขายรวม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</si>
</sst>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40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00B05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Fill="1" applyBorder="1" applyAlignment="1" applyProtection="1">
      <alignment horizontal="left" vertical="center"/>
      <protection locked="0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4" fontId="32" fillId="3" borderId="6" xfId="0" applyNumberFormat="1" applyFont="1" applyFill="1" applyBorder="1" applyAlignment="1" applyProtection="1">
      <alignment horizontal="right" vertical="center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0" borderId="6" xfId="0" applyFont="1" applyBorder="1" applyAlignment="1" applyProtection="1">
      <alignment horizontal="left" vertical="center"/>
      <protection locked="0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right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20" fillId="0" borderId="6" xfId="0" applyFont="1" applyFill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2" xfId="0" applyNumberFormat="1" applyFont="1" applyFill="1" applyBorder="1" applyAlignment="1">
      <alignment horizont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10" fontId="4" fillId="0" borderId="14" xfId="0" applyNumberFormat="1" applyFont="1" applyFill="1" applyBorder="1" applyAlignment="1">
      <alignment horizontal="center"/>
    </xf>
    <xf numFmtId="10" fontId="4" fillId="0" borderId="5" xfId="0" applyNumberFormat="1" applyFont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right" vertical="center"/>
    </xf>
    <xf numFmtId="4" fontId="4" fillId="4" borderId="15" xfId="0" applyNumberFormat="1" applyFont="1" applyFill="1" applyBorder="1" applyAlignment="1">
      <alignment horizontal="right"/>
    </xf>
    <xf numFmtId="4" fontId="4" fillId="0" borderId="16" xfId="0" applyNumberFormat="1" applyFont="1" applyFill="1" applyBorder="1" applyAlignment="1">
      <alignment horizontal="right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0" fontId="29" fillId="11" borderId="26" xfId="0" applyFont="1" applyFill="1" applyBorder="1" applyAlignment="1">
      <alignment horizontal="center" vertical="center"/>
    </xf>
    <xf numFmtId="0" fontId="29" fillId="7" borderId="26" xfId="0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horizontal="center" vertical="center"/>
    </xf>
    <xf numFmtId="10" fontId="14" fillId="2" borderId="26" xfId="0" applyNumberFormat="1" applyFont="1" applyFill="1" applyBorder="1" applyAlignment="1">
      <alignment horizontal="center" vertical="center"/>
    </xf>
    <xf numFmtId="10" fontId="33" fillId="2" borderId="28" xfId="0" applyNumberFormat="1" applyFont="1" applyFill="1" applyBorder="1" applyAlignment="1">
      <alignment horizontal="center" vertical="center" wrapText="1"/>
    </xf>
    <xf numFmtId="4" fontId="16" fillId="4" borderId="29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5" fillId="4" borderId="26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4" fontId="16" fillId="4" borderId="30" xfId="0" applyNumberFormat="1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vertical="center"/>
    </xf>
    <xf numFmtId="0" fontId="31" fillId="0" borderId="27" xfId="0" applyFont="1" applyBorder="1" applyAlignment="1">
      <alignment horizontal="center" vertical="center"/>
    </xf>
    <xf numFmtId="0" fontId="31" fillId="0" borderId="26" xfId="0" applyNumberFormat="1" applyFont="1" applyBorder="1" applyAlignment="1">
      <alignment horizontal="center" vertical="center"/>
    </xf>
    <xf numFmtId="4" fontId="31" fillId="0" borderId="26" xfId="0" applyNumberFormat="1" applyFont="1" applyBorder="1" applyAlignment="1">
      <alignment horizontal="right" vertical="center"/>
    </xf>
    <xf numFmtId="0" fontId="14" fillId="0" borderId="27" xfId="0" applyNumberFormat="1" applyFont="1" applyBorder="1" applyAlignment="1">
      <alignment horizontal="center" vertical="center"/>
    </xf>
    <xf numFmtId="4" fontId="14" fillId="0" borderId="27" xfId="0" applyNumberFormat="1" applyFont="1" applyBorder="1" applyAlignment="1">
      <alignment horizontal="right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" fontId="32" fillId="0" borderId="26" xfId="0" applyNumberFormat="1" applyFont="1" applyFill="1" applyBorder="1" applyAlignment="1">
      <alignment horizontal="right" vertical="center"/>
    </xf>
    <xf numFmtId="10" fontId="32" fillId="0" borderId="26" xfId="0" applyNumberFormat="1" applyFont="1" applyFill="1" applyBorder="1" applyAlignment="1">
      <alignment horizontal="right" vertical="center"/>
    </xf>
    <xf numFmtId="10" fontId="32" fillId="0" borderId="28" xfId="0" applyNumberFormat="1" applyFont="1" applyFill="1" applyBorder="1" applyAlignment="1">
      <alignment horizontal="right" vertical="center"/>
    </xf>
    <xf numFmtId="4" fontId="32" fillId="0" borderId="29" xfId="0" applyNumberFormat="1" applyFont="1" applyBorder="1" applyAlignment="1">
      <alignment horizontal="right" vertical="center"/>
    </xf>
    <xf numFmtId="10" fontId="32" fillId="0" borderId="26" xfId="0" applyNumberFormat="1" applyFont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4" fontId="32" fillId="0" borderId="27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49" fontId="4" fillId="0" borderId="0" xfId="0" applyNumberFormat="1" applyFont="1" applyFill="1" applyAlignment="1">
      <alignment horizontal="left"/>
    </xf>
    <xf numFmtId="0" fontId="3" fillId="0" borderId="0" xfId="0" applyNumberFormat="1" applyFont="1" applyProtection="1"/>
    <xf numFmtId="0" fontId="26" fillId="0" borderId="2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9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7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4" fillId="0" borderId="0" xfId="0" applyFont="1" applyFill="1" applyAlignment="1">
      <alignment vertical="center"/>
    </xf>
    <xf numFmtId="4" fontId="35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0" borderId="0" xfId="0" applyFont="1" applyAlignment="1" applyProtection="1"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0" fontId="2" fillId="18" borderId="25" xfId="0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4" fontId="2" fillId="18" borderId="22" xfId="0" applyNumberFormat="1" applyFont="1" applyFill="1" applyBorder="1" applyAlignment="1">
      <alignment horizontal="center" vertical="center"/>
    </xf>
    <xf numFmtId="4" fontId="2" fillId="18" borderId="23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7" xfId="0" applyFont="1" applyFill="1" applyBorder="1" applyAlignment="1">
      <alignment horizontal="center" vertical="center"/>
    </xf>
    <xf numFmtId="0" fontId="2" fillId="18" borderId="24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14" fillId="9" borderId="19" xfId="0" applyNumberFormat="1" applyFont="1" applyFill="1" applyBorder="1" applyAlignment="1">
      <alignment horizontal="center" vertical="center"/>
    </xf>
    <xf numFmtId="0" fontId="14" fillId="9" borderId="20" xfId="0" applyNumberFormat="1" applyFont="1" applyFill="1" applyBorder="1" applyAlignment="1">
      <alignment horizontal="center" vertical="center"/>
    </xf>
    <xf numFmtId="0" fontId="14" fillId="9" borderId="22" xfId="0" applyNumberFormat="1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166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8" sqref="D8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95" t="s">
        <v>0</v>
      </c>
      <c r="B1" s="295"/>
      <c r="C1" s="295"/>
      <c r="D1" s="295"/>
      <c r="E1" s="267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3" t="str">
        <f>วันทำงาน!A1&amp;"                 Supervisor : "&amp;วันทำงาน!A3</f>
        <v xml:space="preserve">                 Supervisor : </v>
      </c>
      <c r="B2" s="283"/>
      <c r="C2" s="283"/>
      <c r="D2" s="283"/>
      <c r="E2" s="279"/>
      <c r="F2" s="279"/>
      <c r="G2" s="7"/>
      <c r="H2" s="7"/>
      <c r="I2" s="7"/>
      <c r="J2" s="7"/>
    </row>
    <row r="3" spans="1:13" s="282" customFormat="1" ht="28.8" customHeight="1" x14ac:dyDescent="0.25">
      <c r="A3" s="280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80"/>
      <c r="C3" s="280"/>
      <c r="D3" s="280"/>
      <c r="E3" s="280"/>
      <c r="F3" s="280"/>
      <c r="G3" s="281"/>
      <c r="H3" s="296"/>
      <c r="I3" s="296"/>
      <c r="J3" s="296"/>
    </row>
    <row r="4" spans="1:13" ht="20.399999999999999" customHeight="1" x14ac:dyDescent="0.25">
      <c r="A4" s="297" t="s">
        <v>1</v>
      </c>
      <c r="B4" s="299" t="s">
        <v>3</v>
      </c>
      <c r="C4" s="299" t="s">
        <v>16</v>
      </c>
      <c r="D4" s="297" t="s">
        <v>5</v>
      </c>
      <c r="E4" s="297" t="s">
        <v>2</v>
      </c>
      <c r="F4" s="297" t="s">
        <v>8</v>
      </c>
      <c r="G4" s="301" t="str">
        <f>"ยอดสรุป Incentive " &amp; รายละเอียดการคิด!Y4</f>
        <v>ยอดสรุป Incentive กลุ่มสินค้าน้ำดื่ม</v>
      </c>
      <c r="H4" s="302"/>
      <c r="I4" s="302"/>
      <c r="J4" s="303"/>
    </row>
    <row r="5" spans="1:13" ht="19.2" customHeight="1" x14ac:dyDescent="0.25">
      <c r="A5" s="298"/>
      <c r="B5" s="300"/>
      <c r="C5" s="300"/>
      <c r="D5" s="298"/>
      <c r="E5" s="298"/>
      <c r="F5" s="298"/>
      <c r="G5" s="34" t="s">
        <v>70</v>
      </c>
      <c r="H5" s="34" t="s">
        <v>48</v>
      </c>
      <c r="I5" s="34" t="s">
        <v>34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/>
      <c r="I6" s="15"/>
      <c r="J6" s="1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IF(A7="","",รายละเอียดการคิด!AE7)</f>
        <v/>
      </c>
      <c r="H7" s="15"/>
      <c r="I7" s="15"/>
      <c r="J7" s="156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IF(A8="","",รายละเอียดการคิด!AE8)</f>
        <v/>
      </c>
      <c r="H8" s="15"/>
      <c r="I8" s="15"/>
      <c r="J8" s="1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IF(A9="","",รายละเอียดการคิด!AE9)</f>
        <v/>
      </c>
      <c r="H9" s="15"/>
      <c r="I9" s="15"/>
      <c r="J9" s="1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/>
      <c r="I10" s="15"/>
      <c r="J10" s="1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/>
      <c r="I11" s="15"/>
      <c r="J11" s="1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IF(A12="","",รายละเอียดการคิด!AE12)</f>
        <v/>
      </c>
      <c r="H12" s="15"/>
      <c r="I12" s="15"/>
      <c r="J12" s="1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IF(A13="","",รายละเอียดการคิด!AE13)</f>
        <v/>
      </c>
      <c r="H13" s="15"/>
      <c r="I13" s="15"/>
      <c r="J13" s="1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IF(A14="","",รายละเอียดการคิด!AE14)</f>
        <v/>
      </c>
      <c r="H14" s="15"/>
      <c r="I14" s="15"/>
      <c r="J14" s="1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6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3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6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3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6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3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6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3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6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3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6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3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6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3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6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3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6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3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6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3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6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3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6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3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6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3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6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3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6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3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6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3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6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3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6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3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6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3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6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3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6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3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6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3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6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3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6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3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6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3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6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3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6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3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6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3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6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3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6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3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6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3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6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3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6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3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6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3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6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3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6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3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6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3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6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3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6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3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6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3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6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3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6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3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6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3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6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3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IF(A106="","",รายละเอียดการคิด!AE106)</f>
        <v/>
      </c>
      <c r="H106" s="15" t="str">
        <f>IF(A106="","",รายละเอียดการคิด!AF106)</f>
        <v/>
      </c>
      <c r="I106" s="15" t="str">
        <f>IF(A106="","",รายละเอียดการคิด!AG106)</f>
        <v/>
      </c>
      <c r="J106" s="156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3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IF(A107="","",รายละเอียดการคิด!AE107)</f>
        <v/>
      </c>
      <c r="H107" s="15" t="str">
        <f>IF(A107="","",รายละเอียดการคิด!AF107)</f>
        <v/>
      </c>
      <c r="I107" s="15" t="str">
        <f>IF(A107="","",รายละเอียดการคิด!AG107)</f>
        <v/>
      </c>
      <c r="J107" s="156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3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IF(A108="","",รายละเอียดการคิด!AE108)</f>
        <v/>
      </c>
      <c r="H108" s="15" t="str">
        <f>IF(A108="","",รายละเอียดการคิด!AF108)</f>
        <v/>
      </c>
      <c r="I108" s="15" t="str">
        <f>IF(A108="","",รายละเอียดการคิด!AG108)</f>
        <v/>
      </c>
      <c r="J108" s="156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3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IF(A109="","",รายละเอียดการคิด!AE109)</f>
        <v/>
      </c>
      <c r="H109" s="15" t="str">
        <f>IF(A109="","",รายละเอียดการคิด!AF109)</f>
        <v/>
      </c>
      <c r="I109" s="15" t="str">
        <f>IF(A109="","",รายละเอียดการคิด!AG109)</f>
        <v/>
      </c>
      <c r="J109" s="156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3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IF(A110="","",รายละเอียดการคิด!AE110)</f>
        <v/>
      </c>
      <c r="H110" s="15" t="str">
        <f>IF(A110="","",รายละเอียดการคิด!AF110)</f>
        <v/>
      </c>
      <c r="I110" s="15" t="str">
        <f>IF(A110="","",รายละเอียดการคิด!AG110)</f>
        <v/>
      </c>
      <c r="J110" s="156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3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IF(A111="","",รายละเอียดการคิด!AE111)</f>
        <v/>
      </c>
      <c r="H111" s="15" t="str">
        <f>IF(A111="","",รายละเอียดการคิด!AF111)</f>
        <v/>
      </c>
      <c r="I111" s="15" t="str">
        <f>IF(A111="","",รายละเอียดการคิด!AG111)</f>
        <v/>
      </c>
      <c r="J111" s="156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3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IF(A112="","",รายละเอียดการคิด!AE112)</f>
        <v/>
      </c>
      <c r="H112" s="15" t="str">
        <f>IF(A112="","",รายละเอียดการคิด!AF112)</f>
        <v/>
      </c>
      <c r="I112" s="15" t="str">
        <f>IF(A112="","",รายละเอียดการคิด!AG112)</f>
        <v/>
      </c>
      <c r="J112" s="156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3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IF(A113="","",รายละเอียดการคิด!AE113)</f>
        <v/>
      </c>
      <c r="H113" s="15" t="str">
        <f>IF(A113="","",รายละเอียดการคิด!AF113)</f>
        <v/>
      </c>
      <c r="I113" s="15" t="str">
        <f>IF(A113="","",รายละเอียดการคิด!AG113)</f>
        <v/>
      </c>
      <c r="J113" s="156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3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IF(A114="","",รายละเอียดการคิด!AE114)</f>
        <v/>
      </c>
      <c r="H114" s="15" t="str">
        <f>IF(A114="","",รายละเอียดการคิด!AF114)</f>
        <v/>
      </c>
      <c r="I114" s="15" t="str">
        <f>IF(A114="","",รายละเอียดการคิด!AG114)</f>
        <v/>
      </c>
      <c r="J114" s="156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3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IF(A115="","",รายละเอียดการคิด!AE115)</f>
        <v/>
      </c>
      <c r="H115" s="15" t="str">
        <f>IF(A115="","",รายละเอียดการคิด!AF115)</f>
        <v/>
      </c>
      <c r="I115" s="15" t="str">
        <f>IF(A115="","",รายละเอียดการคิด!AG115)</f>
        <v/>
      </c>
      <c r="J115" s="156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3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IF(A116="","",รายละเอียดการคิด!AE116)</f>
        <v/>
      </c>
      <c r="H116" s="15" t="str">
        <f>IF(A116="","",รายละเอียดการคิด!AF116)</f>
        <v/>
      </c>
      <c r="I116" s="15" t="str">
        <f>IF(A116="","",รายละเอียดการคิด!AG116)</f>
        <v/>
      </c>
      <c r="J116" s="156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3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IF(A117="","",รายละเอียดการคิด!AE117)</f>
        <v/>
      </c>
      <c r="H117" s="15" t="str">
        <f>IF(A117="","",รายละเอียดการคิด!AF117)</f>
        <v/>
      </c>
      <c r="I117" s="15" t="str">
        <f>IF(A117="","",รายละเอียดการคิด!AG117)</f>
        <v/>
      </c>
      <c r="J117" s="156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3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IF(A118="","",รายละเอียดการคิด!AE118)</f>
        <v/>
      </c>
      <c r="H118" s="15" t="str">
        <f>IF(A118="","",รายละเอียดการคิด!AF118)</f>
        <v/>
      </c>
      <c r="I118" s="15" t="str">
        <f>IF(A118="","",รายละเอียดการคิด!AG118)</f>
        <v/>
      </c>
      <c r="J118" s="156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3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IF(A119="","",รายละเอียดการคิด!AE119)</f>
        <v/>
      </c>
      <c r="H119" s="15" t="str">
        <f>IF(A119="","",รายละเอียดการคิด!AF119)</f>
        <v/>
      </c>
      <c r="I119" s="15" t="str">
        <f>IF(A119="","",รายละเอียดการคิด!AG119)</f>
        <v/>
      </c>
      <c r="J119" s="156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3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IF(A120="","",รายละเอียดการคิด!AE120)</f>
        <v/>
      </c>
      <c r="H120" s="15" t="str">
        <f>IF(A120="","",รายละเอียดการคิด!AF120)</f>
        <v/>
      </c>
      <c r="I120" s="15" t="str">
        <f>IF(A120="","",รายละเอียดการคิด!AG120)</f>
        <v/>
      </c>
      <c r="J120" s="156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3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IF(A121="","",รายละเอียดการคิด!AE121)</f>
        <v/>
      </c>
      <c r="H121" s="15" t="str">
        <f>IF(A121="","",รายละเอียดการคิด!AF121)</f>
        <v/>
      </c>
      <c r="I121" s="15" t="str">
        <f>IF(A121="","",รายละเอียดการคิด!AG121)</f>
        <v/>
      </c>
      <c r="J121" s="156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3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IF(A122="","",รายละเอียดการคิด!AE122)</f>
        <v/>
      </c>
      <c r="H122" s="15" t="str">
        <f>IF(A122="","",รายละเอียดการคิด!AF122)</f>
        <v/>
      </c>
      <c r="I122" s="15" t="str">
        <f>IF(A122="","",รายละเอียดการคิด!AG122)</f>
        <v/>
      </c>
      <c r="J122" s="156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3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IF(A123="","",รายละเอียดการคิด!AE123)</f>
        <v/>
      </c>
      <c r="H123" s="15" t="str">
        <f>IF(A123="","",รายละเอียดการคิด!AF123)</f>
        <v/>
      </c>
      <c r="I123" s="15" t="str">
        <f>IF(A123="","",รายละเอียดการคิด!AG123)</f>
        <v/>
      </c>
      <c r="J123" s="156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3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IF(A124="","",รายละเอียดการคิด!AE124)</f>
        <v/>
      </c>
      <c r="H124" s="15" t="str">
        <f>IF(A124="","",รายละเอียดการคิด!AF124)</f>
        <v/>
      </c>
      <c r="I124" s="15" t="str">
        <f>IF(A124="","",รายละเอียดการคิด!AG124)</f>
        <v/>
      </c>
      <c r="J124" s="156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3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IF(A125="","",รายละเอียดการคิด!AE125)</f>
        <v/>
      </c>
      <c r="H125" s="15" t="str">
        <f>IF(A125="","",รายละเอียดการคิด!AF125)</f>
        <v/>
      </c>
      <c r="I125" s="15" t="str">
        <f>IF(A125="","",รายละเอียดการคิด!AG125)</f>
        <v/>
      </c>
      <c r="J125" s="156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3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IF(A126="","",รายละเอียดการคิด!AE126)</f>
        <v/>
      </c>
      <c r="H126" s="15" t="str">
        <f>IF(A126="","",รายละเอียดการคิด!AF126)</f>
        <v/>
      </c>
      <c r="I126" s="15" t="str">
        <f>IF(A126="","",รายละเอียดการคิด!AG126)</f>
        <v/>
      </c>
      <c r="J126" s="156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3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IF(A127="","",รายละเอียดการคิด!AE127)</f>
        <v/>
      </c>
      <c r="H127" s="15" t="str">
        <f>IF(A127="","",รายละเอียดการคิด!AF127)</f>
        <v/>
      </c>
      <c r="I127" s="15" t="str">
        <f>IF(A127="","",รายละเอียดการคิด!AG127)</f>
        <v/>
      </c>
      <c r="J127" s="156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3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IF(A128="","",รายละเอียดการคิด!AE128)</f>
        <v/>
      </c>
      <c r="H128" s="15" t="str">
        <f>IF(A128="","",รายละเอียดการคิด!AF128)</f>
        <v/>
      </c>
      <c r="I128" s="15" t="str">
        <f>IF(A128="","",รายละเอียดการคิด!AG128)</f>
        <v/>
      </c>
      <c r="J128" s="156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3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IF(A129="","",รายละเอียดการคิด!AE129)</f>
        <v/>
      </c>
      <c r="H129" s="15" t="str">
        <f>IF(A129="","",รายละเอียดการคิด!AF129)</f>
        <v/>
      </c>
      <c r="I129" s="15" t="str">
        <f>IF(A129="","",รายละเอียดการคิด!AG129)</f>
        <v/>
      </c>
      <c r="J129" s="156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3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IF(A130="","",รายละเอียดการคิด!AE130)</f>
        <v/>
      </c>
      <c r="H130" s="15" t="str">
        <f>IF(A130="","",รายละเอียดการคิด!AF130)</f>
        <v/>
      </c>
      <c r="I130" s="15" t="str">
        <f>IF(A130="","",รายละเอียดการคิด!AG130)</f>
        <v/>
      </c>
      <c r="J130" s="156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3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IF(A131="","",รายละเอียดการคิด!AE131)</f>
        <v/>
      </c>
      <c r="H131" s="15" t="str">
        <f>IF(A131="","",รายละเอียดการคิด!AF131)</f>
        <v/>
      </c>
      <c r="I131" s="15" t="str">
        <f>IF(A131="","",รายละเอียดการคิด!AG131)</f>
        <v/>
      </c>
      <c r="J131" s="156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3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IF(A132="","",รายละเอียดการคิด!AE132)</f>
        <v/>
      </c>
      <c r="H132" s="15" t="str">
        <f>IF(A132="","",รายละเอียดการคิด!AF132)</f>
        <v/>
      </c>
      <c r="I132" s="15" t="str">
        <f>IF(A132="","",รายละเอียดการคิด!AG132)</f>
        <v/>
      </c>
      <c r="J132" s="156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3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IF(A133="","",รายละเอียดการคิด!AE133)</f>
        <v/>
      </c>
      <c r="H133" s="15" t="str">
        <f>IF(A133="","",รายละเอียดการคิด!AF133)</f>
        <v/>
      </c>
      <c r="I133" s="15" t="str">
        <f>IF(A133="","",รายละเอียดการคิด!AG133)</f>
        <v/>
      </c>
      <c r="J133" s="156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3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IF(A134="","",รายละเอียดการคิด!AE134)</f>
        <v/>
      </c>
      <c r="H134" s="15" t="str">
        <f>IF(A134="","",รายละเอียดการคิด!AF134)</f>
        <v/>
      </c>
      <c r="I134" s="15" t="str">
        <f>IF(A134="","",รายละเอียดการคิด!AG134)</f>
        <v/>
      </c>
      <c r="J134" s="156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3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IF(A135="","",รายละเอียดการคิด!AE135)</f>
        <v/>
      </c>
      <c r="H135" s="15" t="str">
        <f>IF(A135="","",รายละเอียดการคิด!AF135)</f>
        <v/>
      </c>
      <c r="I135" s="15" t="str">
        <f>IF(A135="","",รายละเอียดการคิด!AG135)</f>
        <v/>
      </c>
      <c r="J135" s="156" t="str">
        <f t="shared" ref="J135:J160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3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IF(A136="","",รายละเอียดการคิด!AE136)</f>
        <v/>
      </c>
      <c r="H136" s="15" t="str">
        <f>IF(A136="","",รายละเอียดการคิด!AF136)</f>
        <v/>
      </c>
      <c r="I136" s="15" t="str">
        <f>IF(A136="","",รายละเอียดการคิด!AG136)</f>
        <v/>
      </c>
      <c r="J136" s="156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3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IF(A137="","",รายละเอียดการคิด!AE137)</f>
        <v/>
      </c>
      <c r="H137" s="15" t="str">
        <f>IF(A137="","",รายละเอียดการคิด!AF137)</f>
        <v/>
      </c>
      <c r="I137" s="15" t="str">
        <f>IF(A137="","",รายละเอียดการคิด!AG137)</f>
        <v/>
      </c>
      <c r="J137" s="156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3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IF(A138="","",รายละเอียดการคิด!AE138)</f>
        <v/>
      </c>
      <c r="H138" s="15" t="str">
        <f>IF(A138="","",รายละเอียดการคิด!AF138)</f>
        <v/>
      </c>
      <c r="I138" s="15" t="str">
        <f>IF(A138="","",รายละเอียดการคิด!AG138)</f>
        <v/>
      </c>
      <c r="J138" s="156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3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IF(A139="","",รายละเอียดการคิด!AE139)</f>
        <v/>
      </c>
      <c r="H139" s="15" t="str">
        <f>IF(A139="","",รายละเอียดการคิด!AF139)</f>
        <v/>
      </c>
      <c r="I139" s="15" t="str">
        <f>IF(A139="","",รายละเอียดการคิด!AG139)</f>
        <v/>
      </c>
      <c r="J139" s="156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3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IF(A140="","",รายละเอียดการคิด!AE140)</f>
        <v/>
      </c>
      <c r="H140" s="15" t="str">
        <f>IF(A140="","",รายละเอียดการคิด!AF140)</f>
        <v/>
      </c>
      <c r="I140" s="15" t="str">
        <f>IF(A140="","",รายละเอียดการคิด!AG140)</f>
        <v/>
      </c>
      <c r="J140" s="156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3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IF(A141="","",รายละเอียดการคิด!AE141)</f>
        <v/>
      </c>
      <c r="H141" s="15" t="str">
        <f>IF(A141="","",รายละเอียดการคิด!AF141)</f>
        <v/>
      </c>
      <c r="I141" s="15" t="str">
        <f>IF(A141="","",รายละเอียดการคิด!AG141)</f>
        <v/>
      </c>
      <c r="J141" s="156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3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IF(A142="","",รายละเอียดการคิด!AE142)</f>
        <v/>
      </c>
      <c r="H142" s="15" t="str">
        <f>IF(A142="","",รายละเอียดการคิด!AF142)</f>
        <v/>
      </c>
      <c r="I142" s="15" t="str">
        <f>IF(A142="","",รายละเอียดการคิด!AG142)</f>
        <v/>
      </c>
      <c r="J142" s="156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3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IF(A143="","",รายละเอียดการคิด!AE143)</f>
        <v/>
      </c>
      <c r="H143" s="15" t="str">
        <f>IF(A143="","",รายละเอียดการคิด!AF143)</f>
        <v/>
      </c>
      <c r="I143" s="15" t="str">
        <f>IF(A143="","",รายละเอียดการคิด!AG143)</f>
        <v/>
      </c>
      <c r="J143" s="156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3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IF(A144="","",รายละเอียดการคิด!AE144)</f>
        <v/>
      </c>
      <c r="H144" s="15" t="str">
        <f>IF(A144="","",รายละเอียดการคิด!AF144)</f>
        <v/>
      </c>
      <c r="I144" s="15" t="str">
        <f>IF(A144="","",รายละเอียดการคิด!AG144)</f>
        <v/>
      </c>
      <c r="J144" s="156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3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IF(A145="","",รายละเอียดการคิด!AE145)</f>
        <v/>
      </c>
      <c r="H145" s="15" t="str">
        <f>IF(A145="","",รายละเอียดการคิด!AF145)</f>
        <v/>
      </c>
      <c r="I145" s="15" t="str">
        <f>IF(A145="","",รายละเอียดการคิด!AG145)</f>
        <v/>
      </c>
      <c r="J145" s="156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3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IF(A146="","",รายละเอียดการคิด!AE146)</f>
        <v/>
      </c>
      <c r="H146" s="15" t="str">
        <f>IF(A146="","",รายละเอียดการคิด!AF146)</f>
        <v/>
      </c>
      <c r="I146" s="15" t="str">
        <f>IF(A146="","",รายละเอียดการคิด!AG146)</f>
        <v/>
      </c>
      <c r="J146" s="156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3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IF(A147="","",รายละเอียดการคิด!AE147)</f>
        <v/>
      </c>
      <c r="H147" s="15" t="str">
        <f>IF(A147="","",รายละเอียดการคิด!AF147)</f>
        <v/>
      </c>
      <c r="I147" s="15" t="str">
        <f>IF(A147="","",รายละเอียดการคิด!AG147)</f>
        <v/>
      </c>
      <c r="J147" s="156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3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IF(A148="","",รายละเอียดการคิด!AE148)</f>
        <v/>
      </c>
      <c r="H148" s="15" t="str">
        <f>IF(A148="","",รายละเอียดการคิด!AF148)</f>
        <v/>
      </c>
      <c r="I148" s="15" t="str">
        <f>IF(A148="","",รายละเอียดการคิด!AG148)</f>
        <v/>
      </c>
      <c r="J148" s="156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3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IF(A149="","",รายละเอียดการคิด!AE149)</f>
        <v/>
      </c>
      <c r="H149" s="15" t="str">
        <f>IF(A149="","",รายละเอียดการคิด!AF149)</f>
        <v/>
      </c>
      <c r="I149" s="15" t="str">
        <f>IF(A149="","",รายละเอียดการคิด!AG149)</f>
        <v/>
      </c>
      <c r="J149" s="156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3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IF(A150="","",รายละเอียดการคิด!AE150)</f>
        <v/>
      </c>
      <c r="H150" s="15" t="str">
        <f>IF(A150="","",รายละเอียดการคิด!AF150)</f>
        <v/>
      </c>
      <c r="I150" s="15" t="str">
        <f>IF(A150="","",รายละเอียดการคิด!AG150)</f>
        <v/>
      </c>
      <c r="J150" s="156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3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IF(A151="","",รายละเอียดการคิด!AE151)</f>
        <v/>
      </c>
      <c r="H151" s="15" t="str">
        <f>IF(A151="","",รายละเอียดการคิด!AF151)</f>
        <v/>
      </c>
      <c r="I151" s="15" t="str">
        <f>IF(A151="","",รายละเอียดการคิด!AG151)</f>
        <v/>
      </c>
      <c r="J151" s="156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3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IF(A152="","",รายละเอียดการคิด!AE152)</f>
        <v/>
      </c>
      <c r="H152" s="15" t="str">
        <f>IF(A152="","",รายละเอียดการคิด!AF152)</f>
        <v/>
      </c>
      <c r="I152" s="15" t="str">
        <f>IF(A152="","",รายละเอียดการคิด!AG152)</f>
        <v/>
      </c>
      <c r="J152" s="156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3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IF(A153="","",รายละเอียดการคิด!AE153)</f>
        <v/>
      </c>
      <c r="H153" s="15" t="str">
        <f>IF(A153="","",รายละเอียดการคิด!AF153)</f>
        <v/>
      </c>
      <c r="I153" s="15" t="str">
        <f>IF(A153="","",รายละเอียดการคิด!AG153)</f>
        <v/>
      </c>
      <c r="J153" s="156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3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IF(A154="","",รายละเอียดการคิด!AE154)</f>
        <v/>
      </c>
      <c r="H154" s="15" t="str">
        <f>IF(A154="","",รายละเอียดการคิด!AF154)</f>
        <v/>
      </c>
      <c r="I154" s="15" t="str">
        <f>IF(A154="","",รายละเอียดการคิด!AG154)</f>
        <v/>
      </c>
      <c r="J154" s="156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3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IF(A155="","",รายละเอียดการคิด!AE155)</f>
        <v/>
      </c>
      <c r="H155" s="15" t="str">
        <f>IF(A155="","",รายละเอียดการคิด!AF155)</f>
        <v/>
      </c>
      <c r="I155" s="15" t="str">
        <f>IF(A155="","",รายละเอียดการคิด!AG155)</f>
        <v/>
      </c>
      <c r="J155" s="156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3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IF(A156="","",รายละเอียดการคิด!AE156)</f>
        <v/>
      </c>
      <c r="H156" s="15" t="str">
        <f>IF(A156="","",รายละเอียดการคิด!AF156)</f>
        <v/>
      </c>
      <c r="I156" s="15" t="str">
        <f>IF(A156="","",รายละเอียดการคิด!AG156)</f>
        <v/>
      </c>
      <c r="J156" s="156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3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IF(A157="","",รายละเอียดการคิด!AE157)</f>
        <v/>
      </c>
      <c r="H157" s="15" t="str">
        <f>IF(A157="","",รายละเอียดการคิด!AF157)</f>
        <v/>
      </c>
      <c r="I157" s="15" t="str">
        <f>IF(A157="","",รายละเอียดการคิด!AG157)</f>
        <v/>
      </c>
      <c r="J157" s="156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3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IF(A158="","",รายละเอียดการคิด!AE158)</f>
        <v/>
      </c>
      <c r="H158" s="15" t="str">
        <f>IF(A158="","",รายละเอียดการคิด!AF158)</f>
        <v/>
      </c>
      <c r="I158" s="15" t="str">
        <f>IF(A158="","",รายละเอียดการคิด!AG158)</f>
        <v/>
      </c>
      <c r="J158" s="156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3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IF(A159="","",รายละเอียดการคิด!AE159)</f>
        <v/>
      </c>
      <c r="H159" s="15" t="str">
        <f>IF(A159="","",รายละเอียดการคิด!AF159)</f>
        <v/>
      </c>
      <c r="I159" s="15" t="str">
        <f>IF(A159="","",รายละเอียดการคิด!AG159)</f>
        <v/>
      </c>
      <c r="J159" s="156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3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IF(A160="","",รายละเอียดการคิด!AE160)</f>
        <v/>
      </c>
      <c r="H160" s="15" t="str">
        <f>IF(A160="","",รายละเอียดการคิด!AF160)</f>
        <v/>
      </c>
      <c r="I160" s="15" t="str">
        <f>IF(A160="","",รายละเอียดการคิด!AG160)</f>
        <v/>
      </c>
      <c r="J160" s="156" t="str">
        <f t="shared" si="2"/>
        <v/>
      </c>
    </row>
    <row r="161" spans="1:10" ht="1.2" customHeight="1" x14ac:dyDescent="0.25">
      <c r="A161" s="18"/>
      <c r="B161" s="37"/>
      <c r="C161" s="37"/>
      <c r="D161" s="38"/>
      <c r="E161" s="38"/>
      <c r="F161" s="39"/>
      <c r="G161" s="8"/>
      <c r="H161" s="8"/>
      <c r="I161" s="8"/>
      <c r="J161" s="24"/>
    </row>
    <row r="162" spans="1:10" s="12" customFormat="1" ht="19.8" customHeight="1" x14ac:dyDescent="0.25">
      <c r="A162" s="292" t="s">
        <v>4</v>
      </c>
      <c r="B162" s="293"/>
      <c r="C162" s="293"/>
      <c r="D162" s="294"/>
      <c r="E162" s="13"/>
      <c r="F162" s="14"/>
      <c r="G162" s="35">
        <f>SUM(G6:G160)</f>
        <v>0</v>
      </c>
      <c r="H162" s="35">
        <f>SUM(H6:H160)</f>
        <v>0</v>
      </c>
      <c r="I162" s="35">
        <f>SUM(I6:I160)</f>
        <v>0</v>
      </c>
      <c r="J162" s="35">
        <f>SUM(J6:J160)</f>
        <v>0</v>
      </c>
    </row>
    <row r="163" spans="1:10" x14ac:dyDescent="0.25">
      <c r="F163" s="11"/>
      <c r="H163" s="138"/>
      <c r="I163" s="138"/>
      <c r="J163" s="92"/>
    </row>
    <row r="164" spans="1:10" s="272" customFormat="1" ht="36" customHeight="1" x14ac:dyDescent="0.25">
      <c r="B164" s="272" t="s">
        <v>88</v>
      </c>
      <c r="E164" s="272" t="s">
        <v>89</v>
      </c>
      <c r="F164" s="273"/>
      <c r="G164" s="274"/>
      <c r="H164" s="272" t="s">
        <v>93</v>
      </c>
      <c r="I164" s="275"/>
      <c r="J164" s="276"/>
    </row>
    <row r="165" spans="1:10" s="6" customFormat="1" ht="18" customHeight="1" x14ac:dyDescent="0.25">
      <c r="C165" s="6">
        <f>วันทำงาน!D6</f>
        <v>0</v>
      </c>
      <c r="E165" s="6" t="s">
        <v>92</v>
      </c>
      <c r="F165" s="269"/>
      <c r="G165" s="270"/>
      <c r="H165" s="270" t="s">
        <v>94</v>
      </c>
      <c r="I165" s="270"/>
      <c r="J165" s="270"/>
    </row>
    <row r="166" spans="1:10" s="6" customFormat="1" x14ac:dyDescent="0.25">
      <c r="C166" s="6" t="s">
        <v>90</v>
      </c>
      <c r="E166" s="6" t="s">
        <v>91</v>
      </c>
      <c r="G166" s="270"/>
      <c r="H166" s="270" t="s">
        <v>95</v>
      </c>
      <c r="I166" s="270"/>
      <c r="J166" s="270"/>
    </row>
  </sheetData>
  <sheetProtection formatCells="0" formatColumns="0" formatRows="0" insertColumns="0" insertRows="0" insertHyperlinks="0" deleteColumns="0" deleteRows="0" sort="0" autoFilter="0" pivotTables="0"/>
  <mergeCells count="10">
    <mergeCell ref="A162:D16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166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G17" sqref="G17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95" t="s">
        <v>0</v>
      </c>
      <c r="B1" s="295"/>
      <c r="C1" s="295"/>
      <c r="D1" s="295"/>
      <c r="E1" s="267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3" t="str">
        <f>วันทำงาน!A1&amp;"                 Supervisor : "&amp;วันทำงาน!A3</f>
        <v xml:space="preserve">                 Supervisor : </v>
      </c>
      <c r="B2" s="291"/>
      <c r="C2" s="291"/>
      <c r="D2" s="291"/>
      <c r="E2" s="199"/>
      <c r="F2" s="199"/>
      <c r="G2" s="7"/>
      <c r="H2" s="7"/>
      <c r="I2" s="7"/>
      <c r="J2" s="7"/>
    </row>
    <row r="3" spans="1:13" s="282" customFormat="1" ht="28.2" customHeight="1" x14ac:dyDescent="0.25">
      <c r="A3" s="280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80"/>
      <c r="C3" s="280"/>
      <c r="D3" s="280"/>
      <c r="E3" s="280"/>
      <c r="F3" s="280"/>
      <c r="G3" s="281"/>
      <c r="H3" s="296"/>
      <c r="I3" s="296"/>
      <c r="J3" s="296"/>
    </row>
    <row r="4" spans="1:13" ht="20.399999999999999" customHeight="1" x14ac:dyDescent="0.25">
      <c r="A4" s="297" t="s">
        <v>1</v>
      </c>
      <c r="B4" s="299" t="s">
        <v>3</v>
      </c>
      <c r="C4" s="299" t="s">
        <v>16</v>
      </c>
      <c r="D4" s="297" t="s">
        <v>5</v>
      </c>
      <c r="E4" s="297" t="s">
        <v>2</v>
      </c>
      <c r="F4" s="297" t="s">
        <v>8</v>
      </c>
      <c r="G4" s="304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305"/>
      <c r="I4" s="305"/>
      <c r="J4" s="306"/>
    </row>
    <row r="5" spans="1:13" ht="19.2" customHeight="1" x14ac:dyDescent="0.25">
      <c r="A5" s="298"/>
      <c r="B5" s="300"/>
      <c r="C5" s="300"/>
      <c r="D5" s="298"/>
      <c r="E5" s="298"/>
      <c r="F5" s="298"/>
      <c r="G5" s="255" t="s">
        <v>70</v>
      </c>
      <c r="H5" s="255" t="s">
        <v>48</v>
      </c>
      <c r="I5" s="255" t="s">
        <v>34</v>
      </c>
      <c r="J5" s="255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/>
      <c r="I6" s="15"/>
      <c r="J6" s="2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IF($A7="","",SUM(รายละเอียดการคิด!AN7,รายละเอียดการคิด!AW7))</f>
        <v/>
      </c>
      <c r="H7" s="15"/>
      <c r="I7" s="15"/>
      <c r="J7" s="256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IF($A8="","",SUM(รายละเอียดการคิด!AN8,รายละเอียดการคิด!AW8))</f>
        <v/>
      </c>
      <c r="H8" s="15"/>
      <c r="I8" s="15"/>
      <c r="J8" s="2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IF($A9="","",SUM(รายละเอียดการคิด!AN9,รายละเอียดการคิด!AW9))</f>
        <v/>
      </c>
      <c r="H9" s="15"/>
      <c r="I9" s="15"/>
      <c r="J9" s="2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/>
      <c r="I10" s="15"/>
      <c r="J10" s="2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/>
      <c r="I11" s="15"/>
      <c r="J11" s="2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IF($A12="","",SUM(รายละเอียดการคิด!AN12,รายละเอียดการคิด!AW12))</f>
        <v/>
      </c>
      <c r="H12" s="15"/>
      <c r="I12" s="15"/>
      <c r="J12" s="2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IF($A13="","",SUM(รายละเอียดการคิด!AN13,รายละเอียดการคิด!AW13))</f>
        <v/>
      </c>
      <c r="H13" s="15"/>
      <c r="I13" s="15"/>
      <c r="J13" s="2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IF($A14="","",SUM(รายละเอียดการคิด!AN14,รายละเอียดการคิด!AW14))</f>
        <v/>
      </c>
      <c r="H14" s="15"/>
      <c r="I14" s="15"/>
      <c r="J14" s="2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56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3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56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3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56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3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56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3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56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3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56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3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56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3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56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3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56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3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56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3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56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3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56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3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56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3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56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3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56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3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56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3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56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3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56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3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56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3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56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3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56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3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56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3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56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3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56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3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56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3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56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3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56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3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56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3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56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3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56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3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56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3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56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3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56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3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56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3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56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3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56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3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56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3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56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3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56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3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56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3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56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3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56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3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56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3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56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3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IF($A106="","",SUM(รายละเอียดการคิด!AN106,รายละเอียดการคิด!AW106))</f>
        <v/>
      </c>
      <c r="H106" s="15" t="str">
        <f>IF($A106="","",SUM(รายละเอียดการคิด!AO106,รายละเอียดการคิด!AX106))</f>
        <v/>
      </c>
      <c r="I106" s="15" t="str">
        <f>IF($A106="","",SUM(รายละเอียดการคิด!AP106,รายละเอียดการคิด!AY106))</f>
        <v/>
      </c>
      <c r="J106" s="256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3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IF($A107="","",SUM(รายละเอียดการคิด!AN107,รายละเอียดการคิด!AW107))</f>
        <v/>
      </c>
      <c r="H107" s="15" t="str">
        <f>IF($A107="","",SUM(รายละเอียดการคิด!AO107,รายละเอียดการคิด!AX107))</f>
        <v/>
      </c>
      <c r="I107" s="15" t="str">
        <f>IF($A107="","",SUM(รายละเอียดการคิด!AP107,รายละเอียดการคิด!AY107))</f>
        <v/>
      </c>
      <c r="J107" s="256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3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IF($A108="","",SUM(รายละเอียดการคิด!AN108,รายละเอียดการคิด!AW108))</f>
        <v/>
      </c>
      <c r="H108" s="15" t="str">
        <f>IF($A108="","",SUM(รายละเอียดการคิด!AO108,รายละเอียดการคิด!AX108))</f>
        <v/>
      </c>
      <c r="I108" s="15" t="str">
        <f>IF($A108="","",SUM(รายละเอียดการคิด!AP108,รายละเอียดการคิด!AY108))</f>
        <v/>
      </c>
      <c r="J108" s="256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3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IF($A109="","",SUM(รายละเอียดการคิด!AN109,รายละเอียดการคิด!AW109))</f>
        <v/>
      </c>
      <c r="H109" s="15" t="str">
        <f>IF($A109="","",SUM(รายละเอียดการคิด!AO109,รายละเอียดการคิด!AX109))</f>
        <v/>
      </c>
      <c r="I109" s="15" t="str">
        <f>IF($A109="","",SUM(รายละเอียดการคิด!AP109,รายละเอียดการคิด!AY109))</f>
        <v/>
      </c>
      <c r="J109" s="256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3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IF($A110="","",SUM(รายละเอียดการคิด!AN110,รายละเอียดการคิด!AW110))</f>
        <v/>
      </c>
      <c r="H110" s="15" t="str">
        <f>IF($A110="","",SUM(รายละเอียดการคิด!AO110,รายละเอียดการคิด!AX110))</f>
        <v/>
      </c>
      <c r="I110" s="15" t="str">
        <f>IF($A110="","",SUM(รายละเอียดการคิด!AP110,รายละเอียดการคิด!AY110))</f>
        <v/>
      </c>
      <c r="J110" s="256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3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IF($A111="","",SUM(รายละเอียดการคิด!AN111,รายละเอียดการคิด!AW111))</f>
        <v/>
      </c>
      <c r="H111" s="15" t="str">
        <f>IF($A111="","",SUM(รายละเอียดการคิด!AO111,รายละเอียดการคิด!AX111))</f>
        <v/>
      </c>
      <c r="I111" s="15" t="str">
        <f>IF($A111="","",SUM(รายละเอียดการคิด!AP111,รายละเอียดการคิด!AY111))</f>
        <v/>
      </c>
      <c r="J111" s="256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3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IF($A112="","",SUM(รายละเอียดการคิด!AN112,รายละเอียดการคิด!AW112))</f>
        <v/>
      </c>
      <c r="H112" s="15" t="str">
        <f>IF($A112="","",SUM(รายละเอียดการคิด!AO112,รายละเอียดการคิด!AX112))</f>
        <v/>
      </c>
      <c r="I112" s="15" t="str">
        <f>IF($A112="","",SUM(รายละเอียดการคิด!AP112,รายละเอียดการคิด!AY112))</f>
        <v/>
      </c>
      <c r="J112" s="256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3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IF($A113="","",SUM(รายละเอียดการคิด!AN113,รายละเอียดการคิด!AW113))</f>
        <v/>
      </c>
      <c r="H113" s="15" t="str">
        <f>IF($A113="","",SUM(รายละเอียดการคิด!AO113,รายละเอียดการคิด!AX113))</f>
        <v/>
      </c>
      <c r="I113" s="15" t="str">
        <f>IF($A113="","",SUM(รายละเอียดการคิด!AP113,รายละเอียดการคิด!AY113))</f>
        <v/>
      </c>
      <c r="J113" s="256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3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IF($A114="","",SUM(รายละเอียดการคิด!AN114,รายละเอียดการคิด!AW114))</f>
        <v/>
      </c>
      <c r="H114" s="15" t="str">
        <f>IF($A114="","",SUM(รายละเอียดการคิด!AO114,รายละเอียดการคิด!AX114))</f>
        <v/>
      </c>
      <c r="I114" s="15" t="str">
        <f>IF($A114="","",SUM(รายละเอียดการคิด!AP114,รายละเอียดการคิด!AY114))</f>
        <v/>
      </c>
      <c r="J114" s="256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3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IF($A115="","",SUM(รายละเอียดการคิด!AN115,รายละเอียดการคิด!AW115))</f>
        <v/>
      </c>
      <c r="H115" s="15" t="str">
        <f>IF($A115="","",SUM(รายละเอียดการคิด!AO115,รายละเอียดการคิด!AX115))</f>
        <v/>
      </c>
      <c r="I115" s="15" t="str">
        <f>IF($A115="","",SUM(รายละเอียดการคิด!AP115,รายละเอียดการคิด!AY115))</f>
        <v/>
      </c>
      <c r="J115" s="256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3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IF($A116="","",SUM(รายละเอียดการคิด!AN116,รายละเอียดการคิด!AW116))</f>
        <v/>
      </c>
      <c r="H116" s="15" t="str">
        <f>IF($A116="","",SUM(รายละเอียดการคิด!AO116,รายละเอียดการคิด!AX116))</f>
        <v/>
      </c>
      <c r="I116" s="15" t="str">
        <f>IF($A116="","",SUM(รายละเอียดการคิด!AP116,รายละเอียดการคิด!AY116))</f>
        <v/>
      </c>
      <c r="J116" s="256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3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IF($A117="","",SUM(รายละเอียดการคิด!AN117,รายละเอียดการคิด!AW117))</f>
        <v/>
      </c>
      <c r="H117" s="15" t="str">
        <f>IF($A117="","",SUM(รายละเอียดการคิด!AO117,รายละเอียดการคิด!AX117))</f>
        <v/>
      </c>
      <c r="I117" s="15" t="str">
        <f>IF($A117="","",SUM(รายละเอียดการคิด!AP117,รายละเอียดการคิด!AY117))</f>
        <v/>
      </c>
      <c r="J117" s="256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3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IF($A118="","",SUM(รายละเอียดการคิด!AN118,รายละเอียดการคิด!AW118))</f>
        <v/>
      </c>
      <c r="H118" s="15" t="str">
        <f>IF($A118="","",SUM(รายละเอียดการคิด!AO118,รายละเอียดการคิด!AX118))</f>
        <v/>
      </c>
      <c r="I118" s="15" t="str">
        <f>IF($A118="","",SUM(รายละเอียดการคิด!AP118,รายละเอียดการคิด!AY118))</f>
        <v/>
      </c>
      <c r="J118" s="256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3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IF($A119="","",SUM(รายละเอียดการคิด!AN119,รายละเอียดการคิด!AW119))</f>
        <v/>
      </c>
      <c r="H119" s="15" t="str">
        <f>IF($A119="","",SUM(รายละเอียดการคิด!AO119,รายละเอียดการคิด!AX119))</f>
        <v/>
      </c>
      <c r="I119" s="15" t="str">
        <f>IF($A119="","",SUM(รายละเอียดการคิด!AP119,รายละเอียดการคิด!AY119))</f>
        <v/>
      </c>
      <c r="J119" s="256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3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IF($A120="","",SUM(รายละเอียดการคิด!AN120,รายละเอียดการคิด!AW120))</f>
        <v/>
      </c>
      <c r="H120" s="15" t="str">
        <f>IF($A120="","",SUM(รายละเอียดการคิด!AO120,รายละเอียดการคิด!AX120))</f>
        <v/>
      </c>
      <c r="I120" s="15" t="str">
        <f>IF($A120="","",SUM(รายละเอียดการคิด!AP120,รายละเอียดการคิด!AY120))</f>
        <v/>
      </c>
      <c r="J120" s="256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3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IF($A121="","",SUM(รายละเอียดการคิด!AN121,รายละเอียดการคิด!AW121))</f>
        <v/>
      </c>
      <c r="H121" s="15" t="str">
        <f>IF($A121="","",SUM(รายละเอียดการคิด!AO121,รายละเอียดการคิด!AX121))</f>
        <v/>
      </c>
      <c r="I121" s="15" t="str">
        <f>IF($A121="","",SUM(รายละเอียดการคิด!AP121,รายละเอียดการคิด!AY121))</f>
        <v/>
      </c>
      <c r="J121" s="256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3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IF($A122="","",SUM(รายละเอียดการคิด!AN122,รายละเอียดการคิด!AW122))</f>
        <v/>
      </c>
      <c r="H122" s="15" t="str">
        <f>IF($A122="","",SUM(รายละเอียดการคิด!AO122,รายละเอียดการคิด!AX122))</f>
        <v/>
      </c>
      <c r="I122" s="15" t="str">
        <f>IF($A122="","",SUM(รายละเอียดการคิด!AP122,รายละเอียดการคิด!AY122))</f>
        <v/>
      </c>
      <c r="J122" s="256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3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IF($A123="","",SUM(รายละเอียดการคิด!AN123,รายละเอียดการคิด!AW123))</f>
        <v/>
      </c>
      <c r="H123" s="15" t="str">
        <f>IF($A123="","",SUM(รายละเอียดการคิด!AO123,รายละเอียดการคิด!AX123))</f>
        <v/>
      </c>
      <c r="I123" s="15" t="str">
        <f>IF($A123="","",SUM(รายละเอียดการคิด!AP123,รายละเอียดการคิด!AY123))</f>
        <v/>
      </c>
      <c r="J123" s="256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3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IF($A124="","",SUM(รายละเอียดการคิด!AN124,รายละเอียดการคิด!AW124))</f>
        <v/>
      </c>
      <c r="H124" s="15" t="str">
        <f>IF($A124="","",SUM(รายละเอียดการคิด!AO124,รายละเอียดการคิด!AX124))</f>
        <v/>
      </c>
      <c r="I124" s="15" t="str">
        <f>IF($A124="","",SUM(รายละเอียดการคิด!AP124,รายละเอียดการคิด!AY124))</f>
        <v/>
      </c>
      <c r="J124" s="256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3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IF($A125="","",SUM(รายละเอียดการคิด!AN125,รายละเอียดการคิด!AW125))</f>
        <v/>
      </c>
      <c r="H125" s="15" t="str">
        <f>IF($A125="","",SUM(รายละเอียดการคิด!AO125,รายละเอียดการคิด!AX125))</f>
        <v/>
      </c>
      <c r="I125" s="15" t="str">
        <f>IF($A125="","",SUM(รายละเอียดการคิด!AP125,รายละเอียดการคิด!AY125))</f>
        <v/>
      </c>
      <c r="J125" s="256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3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IF($A126="","",SUM(รายละเอียดการคิด!AN126,รายละเอียดการคิด!AW126))</f>
        <v/>
      </c>
      <c r="H126" s="15" t="str">
        <f>IF($A126="","",SUM(รายละเอียดการคิด!AO126,รายละเอียดการคิด!AX126))</f>
        <v/>
      </c>
      <c r="I126" s="15" t="str">
        <f>IF($A126="","",SUM(รายละเอียดการคิด!AP126,รายละเอียดการคิด!AY126))</f>
        <v/>
      </c>
      <c r="J126" s="256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3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IF($A127="","",SUM(รายละเอียดการคิด!AN127,รายละเอียดการคิด!AW127))</f>
        <v/>
      </c>
      <c r="H127" s="15" t="str">
        <f>IF($A127="","",SUM(รายละเอียดการคิด!AO127,รายละเอียดการคิด!AX127))</f>
        <v/>
      </c>
      <c r="I127" s="15" t="str">
        <f>IF($A127="","",SUM(รายละเอียดการคิด!AP127,รายละเอียดการคิด!AY127))</f>
        <v/>
      </c>
      <c r="J127" s="256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3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IF($A128="","",SUM(รายละเอียดการคิด!AN128,รายละเอียดการคิด!AW128))</f>
        <v/>
      </c>
      <c r="H128" s="15" t="str">
        <f>IF($A128="","",SUM(รายละเอียดการคิด!AO128,รายละเอียดการคิด!AX128))</f>
        <v/>
      </c>
      <c r="I128" s="15" t="str">
        <f>IF($A128="","",SUM(รายละเอียดการคิด!AP128,รายละเอียดการคิด!AY128))</f>
        <v/>
      </c>
      <c r="J128" s="256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3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IF($A129="","",SUM(รายละเอียดการคิด!AN129,รายละเอียดการคิด!AW129))</f>
        <v/>
      </c>
      <c r="H129" s="15" t="str">
        <f>IF($A129="","",SUM(รายละเอียดการคิด!AO129,รายละเอียดการคิด!AX129))</f>
        <v/>
      </c>
      <c r="I129" s="15" t="str">
        <f>IF($A129="","",SUM(รายละเอียดการคิด!AP129,รายละเอียดการคิด!AY129))</f>
        <v/>
      </c>
      <c r="J129" s="256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3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IF($A130="","",SUM(รายละเอียดการคิด!AN130,รายละเอียดการคิด!AW130))</f>
        <v/>
      </c>
      <c r="H130" s="15" t="str">
        <f>IF($A130="","",SUM(รายละเอียดการคิด!AO130,รายละเอียดการคิด!AX130))</f>
        <v/>
      </c>
      <c r="I130" s="15" t="str">
        <f>IF($A130="","",SUM(รายละเอียดการคิด!AP130,รายละเอียดการคิด!AY130))</f>
        <v/>
      </c>
      <c r="J130" s="256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3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IF($A131="","",SUM(รายละเอียดการคิด!AN131,รายละเอียดการคิด!AW131))</f>
        <v/>
      </c>
      <c r="H131" s="15" t="str">
        <f>IF($A131="","",SUM(รายละเอียดการคิด!AO131,รายละเอียดการคิด!AX131))</f>
        <v/>
      </c>
      <c r="I131" s="15" t="str">
        <f>IF($A131="","",SUM(รายละเอียดการคิด!AP131,รายละเอียดการคิด!AY131))</f>
        <v/>
      </c>
      <c r="J131" s="256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3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IF($A132="","",SUM(รายละเอียดการคิด!AN132,รายละเอียดการคิด!AW132))</f>
        <v/>
      </c>
      <c r="H132" s="15" t="str">
        <f>IF($A132="","",SUM(รายละเอียดการคิด!AO132,รายละเอียดการคิด!AX132))</f>
        <v/>
      </c>
      <c r="I132" s="15" t="str">
        <f>IF($A132="","",SUM(รายละเอียดการคิด!AP132,รายละเอียดการคิด!AY132))</f>
        <v/>
      </c>
      <c r="J132" s="256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3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IF($A133="","",SUM(รายละเอียดการคิด!AN133,รายละเอียดการคิด!AW133))</f>
        <v/>
      </c>
      <c r="H133" s="15" t="str">
        <f>IF($A133="","",SUM(รายละเอียดการคิด!AO133,รายละเอียดการคิด!AX133))</f>
        <v/>
      </c>
      <c r="I133" s="15" t="str">
        <f>IF($A133="","",SUM(รายละเอียดการคิด!AP133,รายละเอียดการคิด!AY133))</f>
        <v/>
      </c>
      <c r="J133" s="256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3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IF($A134="","",SUM(รายละเอียดการคิด!AN134,รายละเอียดการคิด!AW134))</f>
        <v/>
      </c>
      <c r="H134" s="15" t="str">
        <f>IF($A134="","",SUM(รายละเอียดการคิด!AO134,รายละเอียดการคิด!AX134))</f>
        <v/>
      </c>
      <c r="I134" s="15" t="str">
        <f>IF($A134="","",SUM(รายละเอียดการคิด!AP134,รายละเอียดการคิด!AY134))</f>
        <v/>
      </c>
      <c r="J134" s="256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3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IF($A135="","",SUM(รายละเอียดการคิด!AN135,รายละเอียดการคิด!AW135))</f>
        <v/>
      </c>
      <c r="H135" s="15" t="str">
        <f>IF($A135="","",SUM(รายละเอียดการคิด!AO135,รายละเอียดการคิด!AX135))</f>
        <v/>
      </c>
      <c r="I135" s="15" t="str">
        <f>IF($A135="","",SUM(รายละเอียดการคิด!AP135,รายละเอียดการคิด!AY135))</f>
        <v/>
      </c>
      <c r="J135" s="256" t="str">
        <f t="shared" ref="J135:J160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3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IF($A136="","",SUM(รายละเอียดการคิด!AN136,รายละเอียดการคิด!AW136))</f>
        <v/>
      </c>
      <c r="H136" s="15" t="str">
        <f>IF($A136="","",SUM(รายละเอียดการคิด!AO136,รายละเอียดการคิด!AX136))</f>
        <v/>
      </c>
      <c r="I136" s="15" t="str">
        <f>IF($A136="","",SUM(รายละเอียดการคิด!AP136,รายละเอียดการคิด!AY136))</f>
        <v/>
      </c>
      <c r="J136" s="256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3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IF($A137="","",SUM(รายละเอียดการคิด!AN137,รายละเอียดการคิด!AW137))</f>
        <v/>
      </c>
      <c r="H137" s="15" t="str">
        <f>IF($A137="","",SUM(รายละเอียดการคิด!AO137,รายละเอียดการคิด!AX137))</f>
        <v/>
      </c>
      <c r="I137" s="15" t="str">
        <f>IF($A137="","",SUM(รายละเอียดการคิด!AP137,รายละเอียดการคิด!AY137))</f>
        <v/>
      </c>
      <c r="J137" s="256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3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IF($A138="","",SUM(รายละเอียดการคิด!AN138,รายละเอียดการคิด!AW138))</f>
        <v/>
      </c>
      <c r="H138" s="15" t="str">
        <f>IF($A138="","",SUM(รายละเอียดการคิด!AO138,รายละเอียดการคิด!AX138))</f>
        <v/>
      </c>
      <c r="I138" s="15" t="str">
        <f>IF($A138="","",SUM(รายละเอียดการคิด!AP138,รายละเอียดการคิด!AY138))</f>
        <v/>
      </c>
      <c r="J138" s="256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3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IF($A139="","",SUM(รายละเอียดการคิด!AN139,รายละเอียดการคิด!AW139))</f>
        <v/>
      </c>
      <c r="H139" s="15" t="str">
        <f>IF($A139="","",SUM(รายละเอียดการคิด!AO139,รายละเอียดการคิด!AX139))</f>
        <v/>
      </c>
      <c r="I139" s="15" t="str">
        <f>IF($A139="","",SUM(รายละเอียดการคิด!AP139,รายละเอียดการคิด!AY139))</f>
        <v/>
      </c>
      <c r="J139" s="256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3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IF($A140="","",SUM(รายละเอียดการคิด!AN140,รายละเอียดการคิด!AW140))</f>
        <v/>
      </c>
      <c r="H140" s="15" t="str">
        <f>IF($A140="","",SUM(รายละเอียดการคิด!AO140,รายละเอียดการคิด!AX140))</f>
        <v/>
      </c>
      <c r="I140" s="15" t="str">
        <f>IF($A140="","",SUM(รายละเอียดการคิด!AP140,รายละเอียดการคิด!AY140))</f>
        <v/>
      </c>
      <c r="J140" s="256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3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IF($A141="","",SUM(รายละเอียดการคิด!AN141,รายละเอียดการคิด!AW141))</f>
        <v/>
      </c>
      <c r="H141" s="15" t="str">
        <f>IF($A141="","",SUM(รายละเอียดการคิด!AO141,รายละเอียดการคิด!AX141))</f>
        <v/>
      </c>
      <c r="I141" s="15" t="str">
        <f>IF($A141="","",SUM(รายละเอียดการคิด!AP141,รายละเอียดการคิด!AY141))</f>
        <v/>
      </c>
      <c r="J141" s="256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3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IF($A142="","",SUM(รายละเอียดการคิด!AN142,รายละเอียดการคิด!AW142))</f>
        <v/>
      </c>
      <c r="H142" s="15" t="str">
        <f>IF($A142="","",SUM(รายละเอียดการคิด!AO142,รายละเอียดการคิด!AX142))</f>
        <v/>
      </c>
      <c r="I142" s="15" t="str">
        <f>IF($A142="","",SUM(รายละเอียดการคิด!AP142,รายละเอียดการคิด!AY142))</f>
        <v/>
      </c>
      <c r="J142" s="256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3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IF($A143="","",SUM(รายละเอียดการคิด!AN143,รายละเอียดการคิด!AW143))</f>
        <v/>
      </c>
      <c r="H143" s="15" t="str">
        <f>IF($A143="","",SUM(รายละเอียดการคิด!AO143,รายละเอียดการคิด!AX143))</f>
        <v/>
      </c>
      <c r="I143" s="15" t="str">
        <f>IF($A143="","",SUM(รายละเอียดการคิด!AP143,รายละเอียดการคิด!AY143))</f>
        <v/>
      </c>
      <c r="J143" s="256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3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IF($A144="","",SUM(รายละเอียดการคิด!AN144,รายละเอียดการคิด!AW144))</f>
        <v/>
      </c>
      <c r="H144" s="15" t="str">
        <f>IF($A144="","",SUM(รายละเอียดการคิด!AO144,รายละเอียดการคิด!AX144))</f>
        <v/>
      </c>
      <c r="I144" s="15" t="str">
        <f>IF($A144="","",SUM(รายละเอียดการคิด!AP144,รายละเอียดการคิด!AY144))</f>
        <v/>
      </c>
      <c r="J144" s="256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3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IF($A145="","",SUM(รายละเอียดการคิด!AN145,รายละเอียดการคิด!AW145))</f>
        <v/>
      </c>
      <c r="H145" s="15" t="str">
        <f>IF($A145="","",SUM(รายละเอียดการคิด!AO145,รายละเอียดการคิด!AX145))</f>
        <v/>
      </c>
      <c r="I145" s="15" t="str">
        <f>IF($A145="","",SUM(รายละเอียดการคิด!AP145,รายละเอียดการคิด!AY145))</f>
        <v/>
      </c>
      <c r="J145" s="256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3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IF($A146="","",SUM(รายละเอียดการคิด!AN146,รายละเอียดการคิด!AW146))</f>
        <v/>
      </c>
      <c r="H146" s="15" t="str">
        <f>IF($A146="","",SUM(รายละเอียดการคิด!AO146,รายละเอียดการคิด!AX146))</f>
        <v/>
      </c>
      <c r="I146" s="15" t="str">
        <f>IF($A146="","",SUM(รายละเอียดการคิด!AP146,รายละเอียดการคิด!AY146))</f>
        <v/>
      </c>
      <c r="J146" s="256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3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IF($A147="","",SUM(รายละเอียดการคิด!AN147,รายละเอียดการคิด!AW147))</f>
        <v/>
      </c>
      <c r="H147" s="15" t="str">
        <f>IF($A147="","",SUM(รายละเอียดการคิด!AO147,รายละเอียดการคิด!AX147))</f>
        <v/>
      </c>
      <c r="I147" s="15" t="str">
        <f>IF($A147="","",SUM(รายละเอียดการคิด!AP147,รายละเอียดการคิด!AY147))</f>
        <v/>
      </c>
      <c r="J147" s="256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3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IF($A148="","",SUM(รายละเอียดการคิด!AN148,รายละเอียดการคิด!AW148))</f>
        <v/>
      </c>
      <c r="H148" s="15" t="str">
        <f>IF($A148="","",SUM(รายละเอียดการคิด!AO148,รายละเอียดการคิด!AX148))</f>
        <v/>
      </c>
      <c r="I148" s="15" t="str">
        <f>IF($A148="","",SUM(รายละเอียดการคิด!AP148,รายละเอียดการคิด!AY148))</f>
        <v/>
      </c>
      <c r="J148" s="256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3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IF($A149="","",SUM(รายละเอียดการคิด!AN149,รายละเอียดการคิด!AW149))</f>
        <v/>
      </c>
      <c r="H149" s="15" t="str">
        <f>IF($A149="","",SUM(รายละเอียดการคิด!AO149,รายละเอียดการคิด!AX149))</f>
        <v/>
      </c>
      <c r="I149" s="15" t="str">
        <f>IF($A149="","",SUM(รายละเอียดการคิด!AP149,รายละเอียดการคิด!AY149))</f>
        <v/>
      </c>
      <c r="J149" s="256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3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IF($A150="","",SUM(รายละเอียดการคิด!AN150,รายละเอียดการคิด!AW150))</f>
        <v/>
      </c>
      <c r="H150" s="15" t="str">
        <f>IF($A150="","",SUM(รายละเอียดการคิด!AO150,รายละเอียดการคิด!AX150))</f>
        <v/>
      </c>
      <c r="I150" s="15" t="str">
        <f>IF($A150="","",SUM(รายละเอียดการคิด!AP150,รายละเอียดการคิด!AY150))</f>
        <v/>
      </c>
      <c r="J150" s="256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3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IF($A151="","",SUM(รายละเอียดการคิด!AN151,รายละเอียดการคิด!AW151))</f>
        <v/>
      </c>
      <c r="H151" s="15" t="str">
        <f>IF($A151="","",SUM(รายละเอียดการคิด!AO151,รายละเอียดการคิด!AX151))</f>
        <v/>
      </c>
      <c r="I151" s="15" t="str">
        <f>IF($A151="","",SUM(รายละเอียดการคิด!AP151,รายละเอียดการคิด!AY151))</f>
        <v/>
      </c>
      <c r="J151" s="256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3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IF($A152="","",SUM(รายละเอียดการคิด!AN152,รายละเอียดการคิด!AW152))</f>
        <v/>
      </c>
      <c r="H152" s="15" t="str">
        <f>IF($A152="","",SUM(รายละเอียดการคิด!AO152,รายละเอียดการคิด!AX152))</f>
        <v/>
      </c>
      <c r="I152" s="15" t="str">
        <f>IF($A152="","",SUM(รายละเอียดการคิด!AP152,รายละเอียดการคิด!AY152))</f>
        <v/>
      </c>
      <c r="J152" s="256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3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IF($A153="","",SUM(รายละเอียดการคิด!AN153,รายละเอียดการคิด!AW153))</f>
        <v/>
      </c>
      <c r="H153" s="15" t="str">
        <f>IF($A153="","",SUM(รายละเอียดการคิด!AO153,รายละเอียดการคิด!AX153))</f>
        <v/>
      </c>
      <c r="I153" s="15" t="str">
        <f>IF($A153="","",SUM(รายละเอียดการคิด!AP153,รายละเอียดการคิด!AY153))</f>
        <v/>
      </c>
      <c r="J153" s="256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3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IF($A154="","",SUM(รายละเอียดการคิด!AN154,รายละเอียดการคิด!AW154))</f>
        <v/>
      </c>
      <c r="H154" s="15" t="str">
        <f>IF($A154="","",SUM(รายละเอียดการคิด!AO154,รายละเอียดการคิด!AX154))</f>
        <v/>
      </c>
      <c r="I154" s="15" t="str">
        <f>IF($A154="","",SUM(รายละเอียดการคิด!AP154,รายละเอียดการคิด!AY154))</f>
        <v/>
      </c>
      <c r="J154" s="256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3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IF($A155="","",SUM(รายละเอียดการคิด!AN155,รายละเอียดการคิด!AW155))</f>
        <v/>
      </c>
      <c r="H155" s="15" t="str">
        <f>IF($A155="","",SUM(รายละเอียดการคิด!AO155,รายละเอียดการคิด!AX155))</f>
        <v/>
      </c>
      <c r="I155" s="15" t="str">
        <f>IF($A155="","",SUM(รายละเอียดการคิด!AP155,รายละเอียดการคิด!AY155))</f>
        <v/>
      </c>
      <c r="J155" s="256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3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IF($A156="","",SUM(รายละเอียดการคิด!AN156,รายละเอียดการคิด!AW156))</f>
        <v/>
      </c>
      <c r="H156" s="15" t="str">
        <f>IF($A156="","",SUM(รายละเอียดการคิด!AO156,รายละเอียดการคิด!AX156))</f>
        <v/>
      </c>
      <c r="I156" s="15" t="str">
        <f>IF($A156="","",SUM(รายละเอียดการคิด!AP156,รายละเอียดการคิด!AY156))</f>
        <v/>
      </c>
      <c r="J156" s="256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3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IF($A157="","",SUM(รายละเอียดการคิด!AN157,รายละเอียดการคิด!AW157))</f>
        <v/>
      </c>
      <c r="H157" s="15" t="str">
        <f>IF($A157="","",SUM(รายละเอียดการคิด!AO157,รายละเอียดการคิด!AX157))</f>
        <v/>
      </c>
      <c r="I157" s="15" t="str">
        <f>IF($A157="","",SUM(รายละเอียดการคิด!AP157,รายละเอียดการคิด!AY157))</f>
        <v/>
      </c>
      <c r="J157" s="256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3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IF($A158="","",SUM(รายละเอียดการคิด!AN158,รายละเอียดการคิด!AW158))</f>
        <v/>
      </c>
      <c r="H158" s="15" t="str">
        <f>IF($A158="","",SUM(รายละเอียดการคิด!AO158,รายละเอียดการคิด!AX158))</f>
        <v/>
      </c>
      <c r="I158" s="15" t="str">
        <f>IF($A158="","",SUM(รายละเอียดการคิด!AP158,รายละเอียดการคิด!AY158))</f>
        <v/>
      </c>
      <c r="J158" s="256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3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IF($A159="","",SUM(รายละเอียดการคิด!AN159,รายละเอียดการคิด!AW159))</f>
        <v/>
      </c>
      <c r="H159" s="15" t="str">
        <f>IF($A159="","",SUM(รายละเอียดการคิด!AO159,รายละเอียดการคิด!AX159))</f>
        <v/>
      </c>
      <c r="I159" s="15" t="str">
        <f>IF($A159="","",SUM(รายละเอียดการคิด!AP159,รายละเอียดการคิด!AY159))</f>
        <v/>
      </c>
      <c r="J159" s="256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3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IF($A160="","",SUM(รายละเอียดการคิด!AN160,รายละเอียดการคิด!AW160))</f>
        <v/>
      </c>
      <c r="H160" s="15" t="str">
        <f>IF($A160="","",SUM(รายละเอียดการคิด!AO160,รายละเอียดการคิด!AX160))</f>
        <v/>
      </c>
      <c r="I160" s="15" t="str">
        <f>IF($A160="","",SUM(รายละเอียดการคิด!AP160,รายละเอียดการคิด!AY160))</f>
        <v/>
      </c>
      <c r="J160" s="256" t="str">
        <f t="shared" si="2"/>
        <v/>
      </c>
    </row>
    <row r="161" spans="1:10" ht="1.2" customHeight="1" x14ac:dyDescent="0.25">
      <c r="A161" s="18"/>
      <c r="B161" s="37"/>
      <c r="C161" s="37"/>
      <c r="D161" s="38"/>
      <c r="E161" s="38"/>
      <c r="F161" s="39"/>
      <c r="G161" s="8"/>
      <c r="H161" s="8"/>
      <c r="I161" s="8"/>
      <c r="J161" s="24"/>
    </row>
    <row r="162" spans="1:10" s="12" customFormat="1" ht="19.8" customHeight="1" x14ac:dyDescent="0.25">
      <c r="A162" s="292" t="s">
        <v>4</v>
      </c>
      <c r="B162" s="293"/>
      <c r="C162" s="293"/>
      <c r="D162" s="294"/>
      <c r="E162" s="13"/>
      <c r="F162" s="14"/>
      <c r="G162" s="35">
        <f>SUM(G6:G160)</f>
        <v>0</v>
      </c>
      <c r="H162" s="35">
        <f>SUM(H6:H160)</f>
        <v>0</v>
      </c>
      <c r="I162" s="35">
        <f t="shared" ref="I162:J162" si="3">SUM(I6:I160)</f>
        <v>0</v>
      </c>
      <c r="J162" s="35">
        <f t="shared" si="3"/>
        <v>0</v>
      </c>
    </row>
    <row r="163" spans="1:10" x14ac:dyDescent="0.25">
      <c r="F163" s="11"/>
      <c r="H163" s="138"/>
      <c r="I163" s="138"/>
      <c r="J163" s="92"/>
    </row>
    <row r="164" spans="1:10" s="6" customFormat="1" ht="36" customHeight="1" x14ac:dyDescent="0.25">
      <c r="B164" s="272" t="str">
        <f>'สรุป Incentive_กลุ่มน้ำ'!B164</f>
        <v>ผู้จัดทำ..................................................</v>
      </c>
      <c r="E164" s="272" t="str">
        <f>'สรุป Incentive_กลุ่มน้ำ'!E164</f>
        <v>ผู้ตรวจสอบ..................................................</v>
      </c>
      <c r="F164" s="269"/>
      <c r="G164" s="270"/>
      <c r="H164" s="272" t="str">
        <f>'สรุป Incentive_กลุ่มน้ำ'!H164</f>
        <v xml:space="preserve">    ผู้อนุมัติ..................................................</v>
      </c>
      <c r="I164" s="271"/>
      <c r="J164" s="102"/>
    </row>
    <row r="165" spans="1:10" s="6" customFormat="1" ht="18" customHeight="1" x14ac:dyDescent="0.25">
      <c r="C165" s="6">
        <f>'สรุป Incentive_กลุ่มน้ำ'!C165</f>
        <v>0</v>
      </c>
      <c r="E165" s="6" t="str">
        <f>'สรุป Incentive_กลุ่มน้ำ'!E165</f>
        <v xml:space="preserve">                   นายสันติชัย กนกชัชวาล</v>
      </c>
      <c r="F165" s="269"/>
      <c r="G165" s="270"/>
      <c r="H165" s="270" t="str">
        <f>'สรุป Incentive_กลุ่มน้ำ'!H165</f>
        <v xml:space="preserve">                     นายชนินทน์ สุรเศวต</v>
      </c>
      <c r="I165" s="270"/>
      <c r="J165" s="270"/>
    </row>
    <row r="166" spans="1:10" s="6" customFormat="1" x14ac:dyDescent="0.25">
      <c r="C166" s="6" t="str">
        <f>'สรุป Incentive_กลุ่มน้ำ'!C166</f>
        <v xml:space="preserve">        ผู้จัดการศูนย์</v>
      </c>
      <c r="E166" s="6" t="str">
        <f>'สรุป Incentive_กลุ่มน้ำ'!E166</f>
        <v xml:space="preserve">                  ผช.ผอ.ศูนย์กระจายสินค้า</v>
      </c>
      <c r="G166" s="270"/>
      <c r="H166" s="270" t="str">
        <f>'สรุป Incentive_กลุ่มน้ำ'!H166</f>
        <v xml:space="preserve">                    ผอ.ศูนย์กระจายสินค้า</v>
      </c>
      <c r="I166" s="270"/>
      <c r="J166" s="270"/>
    </row>
  </sheetData>
  <sheetProtection formatCells="0" formatColumns="0" formatRows="0" insertColumns="0" insertRows="0" insertHyperlinks="0" deleteColumns="0" deleteRows="0" sort="0" autoFilter="0" pivotTables="0"/>
  <mergeCells count="10">
    <mergeCell ref="A162:D16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E1 B3:D3 A2:D2 A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228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F8" sqref="F8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44" hidden="1" customWidth="1"/>
    <col min="12" max="12" width="10.33203125" style="144" hidden="1" customWidth="1"/>
    <col min="13" max="13" width="9.109375" style="144" hidden="1" customWidth="1"/>
    <col min="14" max="15" width="10.21875" style="144" hidden="1" customWidth="1"/>
    <col min="16" max="16" width="11" style="144" hidden="1" customWidth="1"/>
    <col min="17" max="17" width="10.21875" style="144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4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4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4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321">
        <f>วันทำงาน!A1</f>
        <v>0</v>
      </c>
      <c r="B1" s="321"/>
      <c r="C1" s="321"/>
      <c r="D1" s="321"/>
      <c r="E1" s="321"/>
      <c r="F1" s="267" t="str">
        <f>IF(VALUE(วันทำงาน!$L$4)-VALUE(วันทำงาน!$E$1) &lt;65,"*** ไม่เกิน 2 เดือน","")</f>
        <v>*** ไม่เกิน 2 เดือน</v>
      </c>
      <c r="G1" s="9"/>
      <c r="H1" s="139"/>
      <c r="I1" s="139"/>
      <c r="J1" s="139"/>
      <c r="K1" s="139"/>
      <c r="L1" s="153"/>
      <c r="M1" s="139"/>
      <c r="N1" s="139"/>
      <c r="O1" s="139"/>
      <c r="P1" s="265"/>
      <c r="Q1" s="139"/>
      <c r="R1" s="9"/>
      <c r="S1" s="9"/>
      <c r="T1" s="9"/>
      <c r="U1" s="25"/>
      <c r="V1" s="25"/>
      <c r="W1" s="28"/>
      <c r="X1" s="28"/>
      <c r="Y1" s="179"/>
      <c r="Z1" s="122"/>
      <c r="AA1" s="180"/>
      <c r="AB1" s="179"/>
      <c r="AC1" s="179"/>
      <c r="AD1" s="179"/>
      <c r="AE1" s="179"/>
      <c r="AF1" s="179"/>
      <c r="AG1" s="179"/>
      <c r="AH1" s="179"/>
      <c r="AI1" s="122"/>
      <c r="AJ1" s="180"/>
      <c r="AK1" s="179"/>
      <c r="AL1" s="179"/>
      <c r="AM1" s="179"/>
      <c r="AN1" s="179"/>
      <c r="AO1" s="179"/>
      <c r="AP1" s="179"/>
      <c r="AQ1" s="179"/>
      <c r="AR1" s="122"/>
      <c r="AS1" s="180"/>
      <c r="AT1" s="179"/>
      <c r="AU1" s="179"/>
      <c r="AV1" s="179"/>
      <c r="AW1" s="179"/>
      <c r="AX1" s="179"/>
      <c r="AY1" s="179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0"/>
      <c r="S2" s="10"/>
      <c r="T2" s="10"/>
      <c r="U2" s="26"/>
      <c r="V2" s="26"/>
      <c r="W2" s="29"/>
      <c r="X2" s="204" t="s">
        <v>72</v>
      </c>
      <c r="Y2" s="205">
        <f>V6-SUM(Y6,AH6,AQ6)</f>
        <v>0</v>
      </c>
      <c r="Z2" s="206"/>
      <c r="AA2" s="207"/>
      <c r="AB2" s="205">
        <f>V6*AA6-SUM(AB6,AK6,AT6)</f>
        <v>0</v>
      </c>
      <c r="AC2" s="181"/>
      <c r="AD2" s="181"/>
      <c r="AE2" s="181"/>
      <c r="AF2" s="181"/>
      <c r="AG2" s="181"/>
      <c r="AH2" s="181"/>
      <c r="AI2" s="123"/>
      <c r="AJ2" s="180"/>
      <c r="AK2" s="181"/>
      <c r="AL2" s="181"/>
      <c r="AM2" s="181"/>
      <c r="AN2" s="181"/>
      <c r="AO2" s="181"/>
      <c r="AP2" s="181"/>
      <c r="AQ2" s="181"/>
      <c r="AR2" s="123"/>
      <c r="AS2" s="180"/>
      <c r="AT2" s="181"/>
      <c r="AU2" s="181"/>
      <c r="AV2" s="181"/>
      <c r="AW2" s="181"/>
      <c r="AX2" s="181"/>
      <c r="AY2" s="181"/>
    </row>
    <row r="3" spans="1:51" s="284" customFormat="1" ht="19.8" customHeight="1" thickBot="1" x14ac:dyDescent="0.3">
      <c r="A3" s="290" t="str">
        <f>"Supervisor :  "&amp;วันทำงาน!A3</f>
        <v xml:space="preserve">Supervisor :  </v>
      </c>
      <c r="H3" s="285"/>
      <c r="I3" s="285"/>
      <c r="J3" s="285"/>
      <c r="K3" s="285"/>
      <c r="L3" s="285"/>
      <c r="M3" s="285"/>
      <c r="N3" s="285"/>
      <c r="O3" s="285"/>
      <c r="P3" s="285"/>
      <c r="Q3" s="285"/>
      <c r="U3" s="286"/>
      <c r="V3" s="286"/>
      <c r="Y3" s="287">
        <f>V10-SUM(Y10,AH10,AQ10)</f>
        <v>0</v>
      </c>
      <c r="AB3" s="287">
        <f>V10*AA10-SUM(AB10,AK10,AT10)</f>
        <v>0</v>
      </c>
      <c r="AC3" s="288"/>
      <c r="AD3" s="288"/>
      <c r="AE3" s="288"/>
      <c r="AF3" s="288"/>
      <c r="AG3" s="288"/>
      <c r="AI3" s="289"/>
      <c r="AK3" s="288"/>
      <c r="AL3" s="288"/>
      <c r="AM3" s="288"/>
      <c r="AN3" s="288"/>
      <c r="AO3" s="288"/>
      <c r="AP3" s="288"/>
      <c r="AR3" s="289"/>
      <c r="AT3" s="288"/>
      <c r="AU3" s="288"/>
      <c r="AV3" s="288"/>
      <c r="AW3" s="288"/>
      <c r="AX3" s="288"/>
      <c r="AY3" s="288"/>
    </row>
    <row r="4" spans="1:51" ht="23.4" customHeight="1" thickTop="1" x14ac:dyDescent="0.25">
      <c r="A4" s="322" t="s">
        <v>1</v>
      </c>
      <c r="B4" s="324" t="s">
        <v>3</v>
      </c>
      <c r="C4" s="222"/>
      <c r="D4" s="324" t="s">
        <v>16</v>
      </c>
      <c r="E4" s="310" t="s">
        <v>5</v>
      </c>
      <c r="F4" s="310" t="s">
        <v>2</v>
      </c>
      <c r="G4" s="310" t="s">
        <v>8</v>
      </c>
      <c r="H4" s="312" t="s">
        <v>50</v>
      </c>
      <c r="I4" s="313"/>
      <c r="J4" s="313"/>
      <c r="K4" s="313"/>
      <c r="L4" s="314"/>
      <c r="M4" s="313" t="s">
        <v>55</v>
      </c>
      <c r="N4" s="313"/>
      <c r="O4" s="313"/>
      <c r="P4" s="313"/>
      <c r="Q4" s="314"/>
      <c r="R4" s="315" t="s">
        <v>62</v>
      </c>
      <c r="S4" s="316"/>
      <c r="T4" s="317"/>
      <c r="U4" s="326" t="s">
        <v>66</v>
      </c>
      <c r="V4" s="327"/>
      <c r="W4" s="327"/>
      <c r="X4" s="328"/>
      <c r="Y4" s="320" t="str">
        <f>เงื่อนไข!E1</f>
        <v>กลุ่มสินค้าน้ำดื่ม</v>
      </c>
      <c r="Z4" s="318"/>
      <c r="AA4" s="318"/>
      <c r="AB4" s="318"/>
      <c r="AC4" s="318"/>
      <c r="AD4" s="318"/>
      <c r="AE4" s="318"/>
      <c r="AF4" s="318"/>
      <c r="AG4" s="319"/>
      <c r="AH4" s="318" t="str">
        <f>เงื่อนไข!I1</f>
        <v>กลุ่มสินค้ายา</v>
      </c>
      <c r="AI4" s="318"/>
      <c r="AJ4" s="318"/>
      <c r="AK4" s="318"/>
      <c r="AL4" s="318"/>
      <c r="AM4" s="318"/>
      <c r="AN4" s="318"/>
      <c r="AO4" s="318"/>
      <c r="AP4" s="319"/>
      <c r="AQ4" s="320" t="str">
        <f>เงื่อนไข!M1</f>
        <v>กลุ่มสินค้าข้าว</v>
      </c>
      <c r="AR4" s="318"/>
      <c r="AS4" s="318"/>
      <c r="AT4" s="318"/>
      <c r="AU4" s="318"/>
      <c r="AV4" s="318"/>
      <c r="AW4" s="318"/>
      <c r="AX4" s="318"/>
      <c r="AY4" s="319"/>
    </row>
    <row r="5" spans="1:51" ht="39.6" customHeight="1" thickBot="1" x14ac:dyDescent="0.3">
      <c r="A5" s="323"/>
      <c r="B5" s="325"/>
      <c r="C5" s="223"/>
      <c r="D5" s="325"/>
      <c r="E5" s="311"/>
      <c r="F5" s="311"/>
      <c r="G5" s="311"/>
      <c r="H5" s="224" t="s">
        <v>51</v>
      </c>
      <c r="I5" s="225" t="s">
        <v>52</v>
      </c>
      <c r="J5" s="225" t="s">
        <v>53</v>
      </c>
      <c r="K5" s="225" t="s">
        <v>54</v>
      </c>
      <c r="L5" s="264" t="s">
        <v>49</v>
      </c>
      <c r="M5" s="226" t="s">
        <v>51</v>
      </c>
      <c r="N5" s="225" t="s">
        <v>52</v>
      </c>
      <c r="O5" s="225" t="s">
        <v>53</v>
      </c>
      <c r="P5" s="225" t="s">
        <v>54</v>
      </c>
      <c r="Q5" s="227" t="s">
        <v>49</v>
      </c>
      <c r="R5" s="228" t="s">
        <v>24</v>
      </c>
      <c r="S5" s="228" t="s">
        <v>33</v>
      </c>
      <c r="T5" s="229" t="s">
        <v>61</v>
      </c>
      <c r="U5" s="230" t="s">
        <v>38</v>
      </c>
      <c r="V5" s="230" t="s">
        <v>46</v>
      </c>
      <c r="W5" s="231" t="s">
        <v>47</v>
      </c>
      <c r="X5" s="232" t="s">
        <v>56</v>
      </c>
      <c r="Y5" s="233" t="s">
        <v>10</v>
      </c>
      <c r="Z5" s="234" t="s">
        <v>45</v>
      </c>
      <c r="AA5" s="235" t="s">
        <v>12</v>
      </c>
      <c r="AB5" s="234" t="s">
        <v>11</v>
      </c>
      <c r="AC5" s="236" t="s">
        <v>64</v>
      </c>
      <c r="AD5" s="236" t="s">
        <v>65</v>
      </c>
      <c r="AE5" s="236" t="s">
        <v>86</v>
      </c>
      <c r="AF5" s="236" t="s">
        <v>48</v>
      </c>
      <c r="AG5" s="237" t="s">
        <v>34</v>
      </c>
      <c r="AH5" s="236" t="s">
        <v>10</v>
      </c>
      <c r="AI5" s="234" t="s">
        <v>45</v>
      </c>
      <c r="AJ5" s="235" t="s">
        <v>12</v>
      </c>
      <c r="AK5" s="234" t="s">
        <v>11</v>
      </c>
      <c r="AL5" s="236" t="s">
        <v>64</v>
      </c>
      <c r="AM5" s="236" t="s">
        <v>65</v>
      </c>
      <c r="AN5" s="236" t="s">
        <v>86</v>
      </c>
      <c r="AO5" s="236" t="s">
        <v>48</v>
      </c>
      <c r="AP5" s="237" t="s">
        <v>34</v>
      </c>
      <c r="AQ5" s="233" t="s">
        <v>10</v>
      </c>
      <c r="AR5" s="234" t="s">
        <v>45</v>
      </c>
      <c r="AS5" s="235" t="s">
        <v>12</v>
      </c>
      <c r="AT5" s="234" t="s">
        <v>11</v>
      </c>
      <c r="AU5" s="236" t="s">
        <v>64</v>
      </c>
      <c r="AV5" s="236" t="s">
        <v>65</v>
      </c>
      <c r="AW5" s="236" t="s">
        <v>86</v>
      </c>
      <c r="AX5" s="236" t="s">
        <v>48</v>
      </c>
      <c r="AY5" s="237" t="s">
        <v>34</v>
      </c>
    </row>
    <row r="6" spans="1:51" s="6" customFormat="1" ht="13.2" customHeight="1" thickTop="1" x14ac:dyDescent="0.25">
      <c r="A6" s="208" t="str">
        <f>IF(วันทำงาน!A6&lt;&gt;"",วันทำงาน!A6,"")</f>
        <v/>
      </c>
      <c r="B6" s="208" t="str">
        <f>IF(วันทำงาน!B6&lt;&gt;"",วันทำงาน!B6,"")</f>
        <v/>
      </c>
      <c r="C6" s="208" t="str">
        <f>IF(B6&lt;&gt;"",1,"")</f>
        <v/>
      </c>
      <c r="D6" s="208" t="str">
        <f>IF(วันทำงาน!C6&lt;&gt;"",วันทำงาน!C6,"")</f>
        <v/>
      </c>
      <c r="E6" s="209" t="str">
        <f>IF(วันทำงาน!D6&lt;&gt;"",วันทำงาน!D6,"")</f>
        <v/>
      </c>
      <c r="F6" s="210" t="str">
        <f>IF(วันทำงาน!E6&lt;&gt;"",วันทำงาน!E6,"")</f>
        <v/>
      </c>
      <c r="G6" s="208" t="str">
        <f>IF(วันทำงาน!F6&lt;&gt;"",วันทำงาน!F6,"")</f>
        <v/>
      </c>
      <c r="H6" s="211"/>
      <c r="I6" s="212"/>
      <c r="J6" s="212"/>
      <c r="K6" s="212"/>
      <c r="L6" s="213"/>
      <c r="M6" s="214"/>
      <c r="N6" s="212"/>
      <c r="O6" s="212"/>
      <c r="P6" s="212"/>
      <c r="Q6" s="212"/>
      <c r="R6" s="208" t="str">
        <f>IF(วันทำงาน!J6&lt;&gt;"",วันทำงาน!J6,"")</f>
        <v/>
      </c>
      <c r="S6" s="208" t="str">
        <f>IF(วันทำงาน!K6&lt;&gt;"",วันทำงาน!K6,"")</f>
        <v/>
      </c>
      <c r="T6" s="215" t="str">
        <f>IF(วันทำงาน!AZ6&lt;&gt;"",วันทำงาน!AZ6,"")</f>
        <v/>
      </c>
      <c r="U6" s="216"/>
      <c r="V6" s="216">
        <f>SUMIF(X$15:X$160,"P",V$15:V$160)</f>
        <v>0</v>
      </c>
      <c r="W6" s="253" t="s">
        <v>71</v>
      </c>
      <c r="X6" s="217"/>
      <c r="Y6" s="220">
        <f>SUMIF($X$15:$X$160,"P",Y$15:Y$160)</f>
        <v>0</v>
      </c>
      <c r="Z6" s="218"/>
      <c r="AA6" s="218">
        <f>เงื่อนไข!G$7</f>
        <v>5.0000000000000001E-3</v>
      </c>
      <c r="AB6" s="219" t="str">
        <f>IF($B6="","",Y6*AA6)</f>
        <v/>
      </c>
      <c r="AC6" s="212"/>
      <c r="AD6" s="212"/>
      <c r="AE6" s="219" t="str">
        <f>IF(AB6="","",AB6/SUM($C$6:$C$9))</f>
        <v/>
      </c>
      <c r="AF6" s="212"/>
      <c r="AG6" s="221"/>
      <c r="AH6" s="220">
        <f>SUMIF($X$15:$X$160,"P",AH$15:AH$160)</f>
        <v>0</v>
      </c>
      <c r="AI6" s="218"/>
      <c r="AJ6" s="218">
        <f>เงื่อนไข!K$7</f>
        <v>5.0000000000000001E-3</v>
      </c>
      <c r="AK6" s="219" t="str">
        <f>IF($B6="","",AH6*AJ6)</f>
        <v/>
      </c>
      <c r="AL6" s="212"/>
      <c r="AM6" s="212"/>
      <c r="AN6" s="219" t="str">
        <f>IF(AK6="","",AK6/SUM($C$6:$C$9))</f>
        <v/>
      </c>
      <c r="AO6" s="212"/>
      <c r="AP6" s="221"/>
      <c r="AQ6" s="220">
        <f>SUMIF($X$15:$X$160,"P",AQ$15:AQ$160)</f>
        <v>0</v>
      </c>
      <c r="AR6" s="218"/>
      <c r="AS6" s="218">
        <f>เงื่อนไข!O$7</f>
        <v>5.0000000000000001E-3</v>
      </c>
      <c r="AT6" s="219" t="str">
        <f>IF($B6="","",AQ6*AS6)</f>
        <v/>
      </c>
      <c r="AU6" s="212"/>
      <c r="AV6" s="212"/>
      <c r="AW6" s="219" t="str">
        <f>IF(AT6="","",AT6/SUM($C$6:$C$9))</f>
        <v/>
      </c>
      <c r="AX6" s="212"/>
      <c r="AY6" s="221"/>
    </row>
    <row r="7" spans="1:51" s="6" customFormat="1" ht="13.2" customHeight="1" x14ac:dyDescent="0.25">
      <c r="A7" s="129" t="str">
        <f>IF(วันทำงาน!A7&lt;&gt;"",วันทำงาน!A7,"")</f>
        <v/>
      </c>
      <c r="B7" s="129" t="str">
        <f>IF(วันทำงาน!B7&lt;&gt;"",วันทำงาน!B7,"")</f>
        <v/>
      </c>
      <c r="C7" s="129" t="str">
        <f t="shared" ref="C7:C14" si="0">IF(B7&lt;&gt;"",1,"")</f>
        <v/>
      </c>
      <c r="D7" s="129" t="str">
        <f>IF(วันทำงาน!C7&lt;&gt;"",วันทำงาน!C7,"")</f>
        <v/>
      </c>
      <c r="E7" s="130" t="str">
        <f>IF(วันทำงาน!D7&lt;&gt;"",วันทำงาน!D7,"")</f>
        <v/>
      </c>
      <c r="F7" s="93" t="str">
        <f>IF(วันทำงาน!E7&lt;&gt;"",วันทำงาน!E7,"")</f>
        <v/>
      </c>
      <c r="G7" s="129" t="str">
        <f>IF(วันทำงาน!F7&lt;&gt;"",วันทำงาน!F7,"")</f>
        <v/>
      </c>
      <c r="H7" s="141"/>
      <c r="I7" s="146"/>
      <c r="J7" s="146"/>
      <c r="K7" s="146"/>
      <c r="L7" s="163"/>
      <c r="M7" s="147"/>
      <c r="N7" s="146"/>
      <c r="O7" s="146"/>
      <c r="P7" s="146"/>
      <c r="Q7" s="146"/>
      <c r="R7" s="129" t="str">
        <f>IF(วันทำงาน!J7&lt;&gt;"",วันทำงาน!J7,"")</f>
        <v/>
      </c>
      <c r="S7" s="129" t="str">
        <f>IF(วันทำงาน!K7&lt;&gt;"",วันทำงาน!K7,"")</f>
        <v/>
      </c>
      <c r="T7" s="162" t="str">
        <f>IF(วันทำงาน!AZ7&lt;&gt;"",วันทำงาน!AZ7,"")</f>
        <v/>
      </c>
      <c r="U7" s="110"/>
      <c r="V7" s="110"/>
      <c r="W7" s="109"/>
      <c r="X7" s="196"/>
      <c r="Y7" s="192"/>
      <c r="Z7" s="155"/>
      <c r="AA7" s="155"/>
      <c r="AB7" s="186" t="str">
        <f t="shared" ref="AB7:AB14" si="1">IF(B7="","",Y7*AA7)</f>
        <v/>
      </c>
      <c r="AC7" s="146"/>
      <c r="AD7" s="146"/>
      <c r="AE7" s="186" t="str">
        <f>IF(B7="","",AE$6)</f>
        <v/>
      </c>
      <c r="AF7" s="146"/>
      <c r="AG7" s="189"/>
      <c r="AH7" s="192"/>
      <c r="AI7" s="155"/>
      <c r="AJ7" s="155"/>
      <c r="AK7" s="186" t="str">
        <f t="shared" ref="AK7:AK9" si="2">IF(K7="","",AH7*AJ7)</f>
        <v/>
      </c>
      <c r="AL7" s="146"/>
      <c r="AM7" s="146"/>
      <c r="AN7" s="186" t="str">
        <f>IF(K7="","",AN$6)</f>
        <v/>
      </c>
      <c r="AO7" s="146"/>
      <c r="AP7" s="189"/>
      <c r="AQ7" s="192"/>
      <c r="AR7" s="155"/>
      <c r="AS7" s="155"/>
      <c r="AT7" s="186" t="str">
        <f t="shared" ref="AT7:AT9" si="3">IF(T7="","",AQ7*AS7)</f>
        <v/>
      </c>
      <c r="AU7" s="146"/>
      <c r="AV7" s="146"/>
      <c r="AW7" s="186" t="str">
        <f>IF(T7="","",AW$6)</f>
        <v/>
      </c>
      <c r="AX7" s="146"/>
      <c r="AY7" s="189"/>
    </row>
    <row r="8" spans="1:51" s="6" customFormat="1" ht="13.2" customHeight="1" x14ac:dyDescent="0.25">
      <c r="A8" s="129" t="str">
        <f>IF(วันทำงาน!A8&lt;&gt;"",วันทำงาน!A8,"")</f>
        <v/>
      </c>
      <c r="B8" s="129" t="str">
        <f>IF(วันทำงาน!B8&lt;&gt;"",วันทำงาน!B8,"")</f>
        <v/>
      </c>
      <c r="C8" s="129" t="str">
        <f t="shared" si="0"/>
        <v/>
      </c>
      <c r="D8" s="129" t="str">
        <f>IF(วันทำงาน!C8&lt;&gt;"",วันทำงาน!C8,"")</f>
        <v/>
      </c>
      <c r="E8" s="130" t="str">
        <f>IF(วันทำงาน!D8&lt;&gt;"",วันทำงาน!D8,"")</f>
        <v/>
      </c>
      <c r="F8" s="93" t="str">
        <f>IF(วันทำงาน!E8&lt;&gt;"",วันทำงาน!E8,"")</f>
        <v/>
      </c>
      <c r="G8" s="129" t="str">
        <f>IF(วันทำงาน!F8&lt;&gt;"",วันทำงาน!F8,"")</f>
        <v/>
      </c>
      <c r="H8" s="141"/>
      <c r="I8" s="146"/>
      <c r="J8" s="146"/>
      <c r="K8" s="146"/>
      <c r="L8" s="163"/>
      <c r="M8" s="147"/>
      <c r="N8" s="146"/>
      <c r="O8" s="146"/>
      <c r="P8" s="146"/>
      <c r="Q8" s="146"/>
      <c r="R8" s="129" t="str">
        <f>IF(วันทำงาน!J8&lt;&gt;"",วันทำงาน!J8,"")</f>
        <v/>
      </c>
      <c r="S8" s="129" t="str">
        <f>IF(วันทำงาน!K8&lt;&gt;"",วันทำงาน!K8,"")</f>
        <v/>
      </c>
      <c r="T8" s="162" t="str">
        <f>IF(วันทำงาน!AZ8&lt;&gt;"",วันทำงาน!AZ8,"")</f>
        <v/>
      </c>
      <c r="U8" s="110"/>
      <c r="V8" s="110"/>
      <c r="W8" s="109"/>
      <c r="X8" s="196"/>
      <c r="Y8" s="192"/>
      <c r="Z8" s="155"/>
      <c r="AA8" s="155"/>
      <c r="AB8" s="186" t="str">
        <f t="shared" si="1"/>
        <v/>
      </c>
      <c r="AC8" s="146"/>
      <c r="AD8" s="146"/>
      <c r="AE8" s="186" t="str">
        <f t="shared" ref="AE8:AE9" si="4">IF(B8="","",AE$6)</f>
        <v/>
      </c>
      <c r="AF8" s="146"/>
      <c r="AG8" s="189"/>
      <c r="AH8" s="192"/>
      <c r="AI8" s="155"/>
      <c r="AJ8" s="155"/>
      <c r="AK8" s="186" t="str">
        <f t="shared" si="2"/>
        <v/>
      </c>
      <c r="AL8" s="146"/>
      <c r="AM8" s="146"/>
      <c r="AN8" s="186" t="str">
        <f t="shared" ref="AN8:AN9" si="5">IF(K8="","",AN$6)</f>
        <v/>
      </c>
      <c r="AO8" s="146"/>
      <c r="AP8" s="189"/>
      <c r="AQ8" s="192"/>
      <c r="AR8" s="155"/>
      <c r="AS8" s="155"/>
      <c r="AT8" s="186" t="str">
        <f t="shared" si="3"/>
        <v/>
      </c>
      <c r="AU8" s="146"/>
      <c r="AV8" s="146"/>
      <c r="AW8" s="186" t="str">
        <f t="shared" ref="AW8:AW9" si="6">IF(T8="","",AW$6)</f>
        <v/>
      </c>
      <c r="AX8" s="146"/>
      <c r="AY8" s="189"/>
    </row>
    <row r="9" spans="1:51" s="6" customFormat="1" ht="13.2" customHeight="1" x14ac:dyDescent="0.25">
      <c r="A9" s="129" t="str">
        <f>IF(วันทำงาน!A9&lt;&gt;"",วันทำงาน!A9,"")</f>
        <v/>
      </c>
      <c r="B9" s="129" t="str">
        <f>IF(วันทำงาน!B9&lt;&gt;"",วันทำงาน!B9,"")</f>
        <v/>
      </c>
      <c r="C9" s="129" t="str">
        <f t="shared" si="0"/>
        <v/>
      </c>
      <c r="D9" s="129" t="str">
        <f>IF(วันทำงาน!C9&lt;&gt;"",วันทำงาน!C9,"")</f>
        <v/>
      </c>
      <c r="E9" s="130" t="str">
        <f>IF(วันทำงาน!D9&lt;&gt;"",วันทำงาน!D9,"")</f>
        <v/>
      </c>
      <c r="F9" s="93" t="str">
        <f>IF(วันทำงาน!E9&lt;&gt;"",วันทำงาน!E9,"")</f>
        <v/>
      </c>
      <c r="G9" s="129" t="str">
        <f>IF(วันทำงาน!F9&lt;&gt;"",วันทำงาน!F9,"")</f>
        <v/>
      </c>
      <c r="H9" s="141"/>
      <c r="I9" s="146"/>
      <c r="J9" s="146"/>
      <c r="K9" s="146"/>
      <c r="L9" s="163"/>
      <c r="M9" s="147"/>
      <c r="N9" s="146"/>
      <c r="O9" s="146"/>
      <c r="P9" s="146"/>
      <c r="Q9" s="146"/>
      <c r="R9" s="129" t="str">
        <f>IF(วันทำงาน!J9&lt;&gt;"",วันทำงาน!J9,"")</f>
        <v/>
      </c>
      <c r="S9" s="129" t="str">
        <f>IF(วันทำงาน!K9&lt;&gt;"",วันทำงาน!K9,"")</f>
        <v/>
      </c>
      <c r="T9" s="162" t="str">
        <f>IF(วันทำงาน!AZ9&lt;&gt;"",วันทำงาน!AZ9,"")</f>
        <v/>
      </c>
      <c r="U9" s="110"/>
      <c r="V9" s="110"/>
      <c r="W9" s="109"/>
      <c r="X9" s="196"/>
      <c r="Y9" s="192"/>
      <c r="Z9" s="155"/>
      <c r="AA9" s="155"/>
      <c r="AB9" s="186" t="str">
        <f t="shared" si="1"/>
        <v/>
      </c>
      <c r="AC9" s="146"/>
      <c r="AD9" s="146"/>
      <c r="AE9" s="186" t="str">
        <f t="shared" si="4"/>
        <v/>
      </c>
      <c r="AF9" s="146"/>
      <c r="AG9" s="189"/>
      <c r="AH9" s="192"/>
      <c r="AI9" s="155"/>
      <c r="AJ9" s="155"/>
      <c r="AK9" s="186" t="str">
        <f t="shared" si="2"/>
        <v/>
      </c>
      <c r="AL9" s="146"/>
      <c r="AM9" s="146"/>
      <c r="AN9" s="186" t="str">
        <f t="shared" si="5"/>
        <v/>
      </c>
      <c r="AO9" s="146"/>
      <c r="AP9" s="189"/>
      <c r="AQ9" s="192"/>
      <c r="AR9" s="155"/>
      <c r="AS9" s="155"/>
      <c r="AT9" s="186" t="str">
        <f t="shared" si="3"/>
        <v/>
      </c>
      <c r="AU9" s="146"/>
      <c r="AV9" s="146"/>
      <c r="AW9" s="186" t="str">
        <f t="shared" si="6"/>
        <v/>
      </c>
      <c r="AX9" s="146"/>
      <c r="AY9" s="189"/>
    </row>
    <row r="10" spans="1:51" s="6" customFormat="1" ht="13.2" customHeight="1" x14ac:dyDescent="0.25">
      <c r="A10" s="129" t="str">
        <f>IF(วันทำงาน!A10&lt;&gt;"",วันทำงาน!A10,"")</f>
        <v/>
      </c>
      <c r="B10" s="129" t="str">
        <f>IF(วันทำงาน!B10&lt;&gt;"",วันทำงาน!B10,"")</f>
        <v/>
      </c>
      <c r="C10" s="129" t="str">
        <f t="shared" si="0"/>
        <v/>
      </c>
      <c r="D10" s="129" t="str">
        <f>IF(วันทำงาน!C10&lt;&gt;"",วันทำงาน!C10,"")</f>
        <v/>
      </c>
      <c r="E10" s="130" t="str">
        <f>IF(วันทำงาน!D10&lt;&gt;"",วันทำงาน!D10,"")</f>
        <v/>
      </c>
      <c r="F10" s="93" t="str">
        <f>IF(วันทำงาน!E10&lt;&gt;"",วันทำงาน!E10,"")</f>
        <v/>
      </c>
      <c r="G10" s="129" t="str">
        <f>IF(วันทำงาน!F10&lt;&gt;"",วันทำงาน!F10,"")</f>
        <v/>
      </c>
      <c r="H10" s="141"/>
      <c r="I10" s="146"/>
      <c r="J10" s="146"/>
      <c r="K10" s="146"/>
      <c r="L10" s="163"/>
      <c r="M10" s="147"/>
      <c r="N10" s="146"/>
      <c r="O10" s="146"/>
      <c r="P10" s="146"/>
      <c r="Q10" s="146"/>
      <c r="R10" s="129" t="str">
        <f>IF(วันทำงาน!J10&lt;&gt;"",วันทำงาน!J10,"")</f>
        <v/>
      </c>
      <c r="S10" s="129" t="str">
        <f>IF(วันทำงาน!K10&lt;&gt;"",วันทำงาน!K10,"")</f>
        <v/>
      </c>
      <c r="T10" s="162" t="str">
        <f>IF(วันทำงาน!AZ10&lt;&gt;"",วันทำงาน!AZ10,"")</f>
        <v/>
      </c>
      <c r="U10" s="110"/>
      <c r="V10" s="110">
        <f>SUMIF(X$15:X$160,"P",V$15:V$160)</f>
        <v>0</v>
      </c>
      <c r="W10" s="253" t="s">
        <v>71</v>
      </c>
      <c r="X10" s="195"/>
      <c r="Y10" s="192">
        <f>SUMIF($X$15:$X$160,"P",Y$15:Y$160)</f>
        <v>0</v>
      </c>
      <c r="Z10" s="155"/>
      <c r="AA10" s="155">
        <f>เงื่อนไข!G$6</f>
        <v>2.5000000000000001E-3</v>
      </c>
      <c r="AB10" s="186" t="str">
        <f>IF($B10="","",Y10*AA10)</f>
        <v/>
      </c>
      <c r="AC10" s="146"/>
      <c r="AD10" s="146"/>
      <c r="AE10" s="186" t="str">
        <f>IF($B10="","",AB10/SUM($C$10:$C$14))</f>
        <v/>
      </c>
      <c r="AF10" s="146"/>
      <c r="AG10" s="189"/>
      <c r="AH10" s="192">
        <f>SUMIF($X$15:$X$160,"P",AH$15:AH$160)</f>
        <v>0</v>
      </c>
      <c r="AI10" s="155"/>
      <c r="AJ10" s="155">
        <f>เงื่อนไข!K$6</f>
        <v>2.5000000000000001E-3</v>
      </c>
      <c r="AK10" s="186" t="str">
        <f>IF($B10="","",AH10*AJ10)</f>
        <v/>
      </c>
      <c r="AL10" s="146"/>
      <c r="AM10" s="146"/>
      <c r="AN10" s="186" t="str">
        <f>IF($B10="","",AK10/SUM($C$10:$C$14))</f>
        <v/>
      </c>
      <c r="AO10" s="146"/>
      <c r="AP10" s="189"/>
      <c r="AQ10" s="192">
        <f>SUMIF($X$15:$X$160,"P",AQ$15:AQ$160)</f>
        <v>0</v>
      </c>
      <c r="AR10" s="155"/>
      <c r="AS10" s="155">
        <f>เงื่อนไข!O$6</f>
        <v>2.5000000000000001E-3</v>
      </c>
      <c r="AT10" s="186" t="str">
        <f>IF($B10="","",AQ10*AS10)</f>
        <v/>
      </c>
      <c r="AU10" s="146"/>
      <c r="AV10" s="146"/>
      <c r="AW10" s="186" t="str">
        <f>IF($B10="","",AT10/SUM($C$10:$C$14))</f>
        <v/>
      </c>
      <c r="AX10" s="146"/>
      <c r="AY10" s="189"/>
    </row>
    <row r="11" spans="1:51" s="6" customFormat="1" ht="13.2" customHeight="1" x14ac:dyDescent="0.25">
      <c r="A11" s="129" t="str">
        <f>IF(วันทำงาน!A11&lt;&gt;"",วันทำงาน!A11,"")</f>
        <v/>
      </c>
      <c r="B11" s="129" t="str">
        <f>IF(วันทำงาน!B11&lt;&gt;"",วันทำงาน!B11,"")</f>
        <v/>
      </c>
      <c r="C11" s="129" t="str">
        <f t="shared" si="0"/>
        <v/>
      </c>
      <c r="D11" s="129" t="str">
        <f>IF(วันทำงาน!C11&lt;&gt;"",วันทำงาน!C11,"")</f>
        <v/>
      </c>
      <c r="E11" s="130" t="str">
        <f>IF(วันทำงาน!D11&lt;&gt;"",วันทำงาน!D11,"")</f>
        <v/>
      </c>
      <c r="F11" s="93" t="str">
        <f>IF(วันทำงาน!E11&lt;&gt;"",วันทำงาน!E11,"")</f>
        <v/>
      </c>
      <c r="G11" s="129" t="str">
        <f>IF(วันทำงาน!F11&lt;&gt;"",วันทำงาน!F11,"")</f>
        <v/>
      </c>
      <c r="H11" s="141"/>
      <c r="I11" s="146"/>
      <c r="J11" s="146"/>
      <c r="K11" s="146"/>
      <c r="L11" s="163"/>
      <c r="M11" s="147"/>
      <c r="N11" s="146"/>
      <c r="O11" s="146"/>
      <c r="P11" s="146"/>
      <c r="Q11" s="146"/>
      <c r="R11" s="129" t="str">
        <f>IF(วันทำงาน!J11&lt;&gt;"",วันทำงาน!J11,"")</f>
        <v/>
      </c>
      <c r="S11" s="129" t="str">
        <f>IF(วันทำงาน!K11&lt;&gt;"",วันทำงาน!K11,"")</f>
        <v/>
      </c>
      <c r="T11" s="162" t="str">
        <f>IF(วันทำงาน!AZ11&lt;&gt;"",วันทำงาน!AZ11,"")</f>
        <v/>
      </c>
      <c r="U11" s="110"/>
      <c r="V11" s="110"/>
      <c r="W11" s="109"/>
      <c r="X11" s="196"/>
      <c r="Y11" s="192"/>
      <c r="Z11" s="155"/>
      <c r="AA11" s="155"/>
      <c r="AB11" s="186" t="str">
        <f t="shared" si="1"/>
        <v/>
      </c>
      <c r="AC11" s="146"/>
      <c r="AD11" s="146"/>
      <c r="AE11" s="186" t="str">
        <f>IF(B11="","",AE$10)</f>
        <v/>
      </c>
      <c r="AF11" s="146"/>
      <c r="AG11" s="189"/>
      <c r="AH11" s="192"/>
      <c r="AI11" s="155"/>
      <c r="AJ11" s="155"/>
      <c r="AK11" s="186" t="str">
        <f t="shared" ref="AK11:AK14" si="7">IF(K11="","",AH11*AJ11)</f>
        <v/>
      </c>
      <c r="AL11" s="146"/>
      <c r="AM11" s="146"/>
      <c r="AN11" s="186" t="str">
        <f>IF(K11="","",AN$10)</f>
        <v/>
      </c>
      <c r="AO11" s="146"/>
      <c r="AP11" s="189"/>
      <c r="AQ11" s="192"/>
      <c r="AR11" s="155"/>
      <c r="AS11" s="155"/>
      <c r="AT11" s="186" t="str">
        <f t="shared" ref="AT11:AT14" si="8">IF(T11="","",AQ11*AS11)</f>
        <v/>
      </c>
      <c r="AU11" s="146"/>
      <c r="AV11" s="146"/>
      <c r="AW11" s="186" t="str">
        <f>IF(T11="","",AW$10)</f>
        <v/>
      </c>
      <c r="AX11" s="146"/>
      <c r="AY11" s="189"/>
    </row>
    <row r="12" spans="1:51" s="6" customFormat="1" ht="13.2" customHeight="1" x14ac:dyDescent="0.25">
      <c r="A12" s="129" t="str">
        <f>IF(วันทำงาน!A12&lt;&gt;"",วันทำงาน!A12,"")</f>
        <v/>
      </c>
      <c r="B12" s="129" t="str">
        <f>IF(วันทำงาน!B12&lt;&gt;"",วันทำงาน!B12,"")</f>
        <v/>
      </c>
      <c r="C12" s="129" t="str">
        <f t="shared" si="0"/>
        <v/>
      </c>
      <c r="D12" s="129" t="str">
        <f>IF(วันทำงาน!C12&lt;&gt;"",วันทำงาน!C12,"")</f>
        <v/>
      </c>
      <c r="E12" s="130" t="str">
        <f>IF(วันทำงาน!D12&lt;&gt;"",วันทำงาน!D12,"")</f>
        <v/>
      </c>
      <c r="F12" s="93" t="str">
        <f>IF(วันทำงาน!E12&lt;&gt;"",วันทำงาน!E12,"")</f>
        <v/>
      </c>
      <c r="G12" s="129" t="str">
        <f>IF(วันทำงาน!F12&lt;&gt;"",วันทำงาน!F12,"")</f>
        <v/>
      </c>
      <c r="H12" s="141"/>
      <c r="I12" s="146"/>
      <c r="J12" s="146"/>
      <c r="K12" s="146"/>
      <c r="L12" s="163"/>
      <c r="M12" s="147"/>
      <c r="N12" s="146"/>
      <c r="O12" s="146"/>
      <c r="P12" s="146"/>
      <c r="Q12" s="146"/>
      <c r="R12" s="129" t="str">
        <f>IF(วันทำงาน!J12&lt;&gt;"",วันทำงาน!J12,"")</f>
        <v/>
      </c>
      <c r="S12" s="129" t="str">
        <f>IF(วันทำงาน!K12&lt;&gt;"",วันทำงาน!K12,"")</f>
        <v/>
      </c>
      <c r="T12" s="162" t="str">
        <f>IF(วันทำงาน!AZ12&lt;&gt;"",วันทำงาน!AZ12,"")</f>
        <v/>
      </c>
      <c r="U12" s="110"/>
      <c r="V12" s="110"/>
      <c r="W12" s="109"/>
      <c r="X12" s="196"/>
      <c r="Y12" s="193"/>
      <c r="Z12" s="155"/>
      <c r="AA12" s="155"/>
      <c r="AB12" s="186" t="str">
        <f t="shared" si="1"/>
        <v/>
      </c>
      <c r="AC12" s="146"/>
      <c r="AD12" s="146"/>
      <c r="AE12" s="186" t="str">
        <f t="shared" ref="AE12:AE14" si="9">IF(B12="","",AE$10)</f>
        <v/>
      </c>
      <c r="AF12" s="146"/>
      <c r="AG12" s="189"/>
      <c r="AH12" s="193"/>
      <c r="AI12" s="155"/>
      <c r="AJ12" s="155"/>
      <c r="AK12" s="186" t="str">
        <f t="shared" si="7"/>
        <v/>
      </c>
      <c r="AL12" s="146"/>
      <c r="AM12" s="146"/>
      <c r="AN12" s="186" t="str">
        <f t="shared" ref="AN12:AN14" si="10">IF(K12="","",AN$10)</f>
        <v/>
      </c>
      <c r="AO12" s="146"/>
      <c r="AP12" s="189"/>
      <c r="AQ12" s="193"/>
      <c r="AR12" s="155"/>
      <c r="AS12" s="155"/>
      <c r="AT12" s="186" t="str">
        <f t="shared" si="8"/>
        <v/>
      </c>
      <c r="AU12" s="146"/>
      <c r="AV12" s="146"/>
      <c r="AW12" s="186" t="str">
        <f t="shared" ref="AW12:AW14" si="11">IF(T12="","",AW$10)</f>
        <v/>
      </c>
      <c r="AX12" s="146"/>
      <c r="AY12" s="189"/>
    </row>
    <row r="13" spans="1:51" s="6" customFormat="1" ht="13.2" customHeight="1" x14ac:dyDescent="0.25">
      <c r="A13" s="129" t="str">
        <f>IF(วันทำงาน!A13&lt;&gt;"",วันทำงาน!A13,"")</f>
        <v/>
      </c>
      <c r="B13" s="129" t="str">
        <f>IF(วันทำงาน!B13&lt;&gt;"",วันทำงาน!B13,"")</f>
        <v/>
      </c>
      <c r="C13" s="129" t="str">
        <f t="shared" si="0"/>
        <v/>
      </c>
      <c r="D13" s="129" t="str">
        <f>IF(วันทำงาน!C13&lt;&gt;"",วันทำงาน!C13,"")</f>
        <v/>
      </c>
      <c r="E13" s="130" t="str">
        <f>IF(วันทำงาน!D13&lt;&gt;"",วันทำงาน!D13,"")</f>
        <v/>
      </c>
      <c r="F13" s="93" t="str">
        <f>IF(วันทำงาน!E13&lt;&gt;"",วันทำงาน!E13,"")</f>
        <v/>
      </c>
      <c r="G13" s="129" t="str">
        <f>IF(วันทำงาน!F13&lt;&gt;"",วันทำงาน!F13,"")</f>
        <v/>
      </c>
      <c r="H13" s="141"/>
      <c r="I13" s="146"/>
      <c r="J13" s="146"/>
      <c r="K13" s="146"/>
      <c r="L13" s="163"/>
      <c r="M13" s="147"/>
      <c r="N13" s="146"/>
      <c r="O13" s="146"/>
      <c r="P13" s="146"/>
      <c r="Q13" s="146"/>
      <c r="R13" s="129" t="str">
        <f>IF(วันทำงาน!J13&lt;&gt;"",วันทำงาน!J13,"")</f>
        <v/>
      </c>
      <c r="S13" s="129" t="str">
        <f>IF(วันทำงาน!K13&lt;&gt;"",วันทำงาน!K13,"")</f>
        <v/>
      </c>
      <c r="T13" s="162" t="str">
        <f>IF(วันทำงาน!AZ13&lt;&gt;"",วันทำงาน!AZ13,"")</f>
        <v/>
      </c>
      <c r="U13" s="110"/>
      <c r="V13" s="110"/>
      <c r="W13" s="109"/>
      <c r="X13" s="196"/>
      <c r="Y13" s="193"/>
      <c r="Z13" s="155"/>
      <c r="AA13" s="155"/>
      <c r="AB13" s="186" t="str">
        <f t="shared" si="1"/>
        <v/>
      </c>
      <c r="AC13" s="146"/>
      <c r="AD13" s="146"/>
      <c r="AE13" s="186" t="str">
        <f t="shared" si="9"/>
        <v/>
      </c>
      <c r="AF13" s="146"/>
      <c r="AG13" s="189"/>
      <c r="AH13" s="193"/>
      <c r="AI13" s="155"/>
      <c r="AJ13" s="155"/>
      <c r="AK13" s="186" t="str">
        <f t="shared" si="7"/>
        <v/>
      </c>
      <c r="AL13" s="146"/>
      <c r="AM13" s="146"/>
      <c r="AN13" s="186" t="str">
        <f t="shared" si="10"/>
        <v/>
      </c>
      <c r="AO13" s="146"/>
      <c r="AP13" s="189"/>
      <c r="AQ13" s="193"/>
      <c r="AR13" s="155"/>
      <c r="AS13" s="155"/>
      <c r="AT13" s="186" t="str">
        <f t="shared" si="8"/>
        <v/>
      </c>
      <c r="AU13" s="146"/>
      <c r="AV13" s="146"/>
      <c r="AW13" s="186" t="str">
        <f t="shared" si="11"/>
        <v/>
      </c>
      <c r="AX13" s="146"/>
      <c r="AY13" s="189"/>
    </row>
    <row r="14" spans="1:51" s="6" customFormat="1" ht="13.2" customHeight="1" x14ac:dyDescent="0.25">
      <c r="A14" s="129" t="str">
        <f>IF(วันทำงาน!A14&lt;&gt;"",วันทำงาน!A14,"")</f>
        <v/>
      </c>
      <c r="B14" s="129" t="str">
        <f>IF(วันทำงาน!B14&lt;&gt;"",วันทำงาน!B14,"")</f>
        <v/>
      </c>
      <c r="C14" s="129" t="str">
        <f t="shared" si="0"/>
        <v/>
      </c>
      <c r="D14" s="129" t="str">
        <f>IF(วันทำงาน!C14&lt;&gt;"",วันทำงาน!C14,"")</f>
        <v/>
      </c>
      <c r="E14" s="130" t="str">
        <f>IF(วันทำงาน!D14&lt;&gt;"",วันทำงาน!D14,"")</f>
        <v/>
      </c>
      <c r="F14" s="93" t="str">
        <f>IF(วันทำงาน!E14&lt;&gt;"",วันทำงาน!E14,"")</f>
        <v/>
      </c>
      <c r="G14" s="129" t="str">
        <f>IF(วันทำงาน!F14&lt;&gt;"",วันทำงาน!F14,"")</f>
        <v/>
      </c>
      <c r="H14" s="141"/>
      <c r="I14" s="146"/>
      <c r="J14" s="146"/>
      <c r="K14" s="146"/>
      <c r="L14" s="163"/>
      <c r="M14" s="147"/>
      <c r="N14" s="146"/>
      <c r="O14" s="146"/>
      <c r="P14" s="146"/>
      <c r="Q14" s="146"/>
      <c r="R14" s="129" t="str">
        <f>IF(วันทำงาน!J14&lt;&gt;"",วันทำงาน!J14,"")</f>
        <v/>
      </c>
      <c r="S14" s="129" t="str">
        <f>IF(วันทำงาน!K14&lt;&gt;"",วันทำงาน!K14,"")</f>
        <v/>
      </c>
      <c r="T14" s="162" t="str">
        <f>IF(วันทำงาน!AZ14&lt;&gt;"",วันทำงาน!AZ14,"")</f>
        <v/>
      </c>
      <c r="U14" s="110"/>
      <c r="V14" s="110"/>
      <c r="W14" s="109"/>
      <c r="X14" s="196"/>
      <c r="Y14" s="193"/>
      <c r="Z14" s="155"/>
      <c r="AA14" s="155"/>
      <c r="AB14" s="186" t="str">
        <f t="shared" si="1"/>
        <v/>
      </c>
      <c r="AC14" s="146"/>
      <c r="AD14" s="146"/>
      <c r="AE14" s="186" t="str">
        <f t="shared" si="9"/>
        <v/>
      </c>
      <c r="AF14" s="146"/>
      <c r="AG14" s="189"/>
      <c r="AH14" s="193"/>
      <c r="AI14" s="155"/>
      <c r="AJ14" s="155"/>
      <c r="AK14" s="186" t="str">
        <f t="shared" si="7"/>
        <v/>
      </c>
      <c r="AL14" s="146"/>
      <c r="AM14" s="146"/>
      <c r="AN14" s="186" t="str">
        <f t="shared" si="10"/>
        <v/>
      </c>
      <c r="AO14" s="146"/>
      <c r="AP14" s="189"/>
      <c r="AQ14" s="193"/>
      <c r="AR14" s="155"/>
      <c r="AS14" s="155"/>
      <c r="AT14" s="186" t="str">
        <f t="shared" si="8"/>
        <v/>
      </c>
      <c r="AU14" s="146"/>
      <c r="AV14" s="146"/>
      <c r="AW14" s="186" t="str">
        <f t="shared" si="11"/>
        <v/>
      </c>
      <c r="AX14" s="146"/>
      <c r="AY14" s="189"/>
    </row>
    <row r="15" spans="1:51" s="6" customFormat="1" ht="13.2" customHeight="1" x14ac:dyDescent="0.25">
      <c r="A15" s="129" t="str">
        <f>IF(วันทำงาน!A15&lt;&gt;"",วันทำงาน!A15,"")</f>
        <v/>
      </c>
      <c r="B15" s="129" t="str">
        <f>IF(วันทำงาน!B15&lt;&gt;"",วันทำงาน!B15,"")</f>
        <v/>
      </c>
      <c r="C15" s="129"/>
      <c r="D15" s="129" t="str">
        <f>IF(วันทำงาน!C15&lt;&gt;"",วันทำงาน!C15,"")</f>
        <v/>
      </c>
      <c r="E15" s="130" t="str">
        <f>IF(วันทำงาน!D15&lt;&gt;"",วันทำงาน!D15,"")</f>
        <v/>
      </c>
      <c r="F15" s="93" t="str">
        <f>IF(วันทำงาน!E15&lt;&gt;"",วันทำงาน!E15,"")</f>
        <v/>
      </c>
      <c r="G15" s="129" t="str">
        <f>IF(วันทำงาน!F15&lt;&gt;"",วันทำงาน!F15,"")</f>
        <v/>
      </c>
      <c r="H15" s="141" t="str">
        <f>IF(F15="Salesman",วันทำงาน!G15,"")</f>
        <v/>
      </c>
      <c r="I15" s="146" t="str">
        <f>IF($H15="","",AB15/$R15*(100%-เงื่อนไข!$B$4))</f>
        <v/>
      </c>
      <c r="J15" s="146" t="str">
        <f>IF($H15="","",AK15/$R15*(100%-เงื่อนไข!$B$4))</f>
        <v/>
      </c>
      <c r="K15" s="146" t="str">
        <f>IF($H15="","",AT15/$R15*(100%-เงื่อนไข!$B$4))</f>
        <v/>
      </c>
      <c r="L15" s="146" t="str">
        <f>IF(H15="","",SUM(I15:K15))</f>
        <v/>
      </c>
      <c r="M15" s="147" t="str">
        <f>IF((OR(วันทำงาน!H15="",$F$1="")),"",IF(F15="Salesman",วันทำงาน!H15,""))</f>
        <v/>
      </c>
      <c r="N15" s="115">
        <f>IF($M15="",0,IF($X15="P",Y15*เงื่อนไข!$C$5,0))</f>
        <v>0</v>
      </c>
      <c r="O15" s="115">
        <f>IF($M15="",0,IF($X15="P",AH15*เงื่อนไข!$C$5,0))</f>
        <v>0</v>
      </c>
      <c r="P15" s="146">
        <f>IF($M15="",0,IF($X15="P",AQ15*เงื่อนไข!$C$5,0))</f>
        <v>0</v>
      </c>
      <c r="Q15" s="146">
        <f>IF(M15="",0,SUM(N15:P15))</f>
        <v>0</v>
      </c>
      <c r="R15" s="129" t="str">
        <f>IF(วันทำงาน!J15&lt;&gt;"",วันทำงาน!J15,"")</f>
        <v/>
      </c>
      <c r="S15" s="129" t="str">
        <f>IF(วันทำงาน!K15&lt;&gt;"",วันทำงาน!K15,"")</f>
        <v/>
      </c>
      <c r="T15" s="162" t="str">
        <f>IF(วันทำงาน!AZ15&lt;&gt;"",วันทำงาน!AZ15,"")</f>
        <v/>
      </c>
      <c r="U15" s="110" t="str">
        <f>IF(A15="","",_xlfn.IFNA(VLOOKUP($F15,เงื่อนไข!$A$4:$P$7,3,0),0))</f>
        <v/>
      </c>
      <c r="V15" s="110">
        <f>SUM(Y15,AH15,AQ15)</f>
        <v>0</v>
      </c>
      <c r="W15" s="109" t="str">
        <f>IF((OR(U15=0,U15="")),"",V15/U15)</f>
        <v/>
      </c>
      <c r="X15" s="196" t="str">
        <f>IF((AND(F15="Salesman",W15&gt;=80%)),"P","")</f>
        <v/>
      </c>
      <c r="Y15" s="193">
        <f>วันทำงาน!AQ15</f>
        <v>0</v>
      </c>
      <c r="Z15" s="155"/>
      <c r="AA15" s="155">
        <f>IF($W15="",0,IF($W15&gt;=100%,เงื่อนไข!$H$4,IF($W15&gt;=80%,เงื่อนไข!$G$4,IF($W15&gt;=50%,เงื่อนไข!$F$4,IF($W15&lt;50%,เงื่อนไข!$E$4)))))</f>
        <v>0</v>
      </c>
      <c r="AB15" s="186">
        <f>Y15*AA15</f>
        <v>0</v>
      </c>
      <c r="AC15" s="146">
        <f>IF(AB15=0,0,AB15/$R15)</f>
        <v>0</v>
      </c>
      <c r="AD15" s="182">
        <f>IF(AB15=0,0,AB15/$R15*เงื่อนไข!$B$4)</f>
        <v>0</v>
      </c>
      <c r="AE15" s="188">
        <f>IF($F15="Trainer Rollout",VLOOKUP($B15,$M$15:$P$160,2,0),IF($F15="Driver",VLOOKUP($B15,$H$15:$K$160,2,0),IF((AND(AC15=0,AD15=0)),0,(AC15*($S15-$T15))+(AD15*$T15))-N15))</f>
        <v>0</v>
      </c>
      <c r="AF15" s="182">
        <f>SUMIF(วันทำงาน!$F$164:$F$254,$B15,วันทำงาน!$J$164:$J$254)</f>
        <v>0</v>
      </c>
      <c r="AG15" s="190">
        <f>IF((AND($W15&gt;=100%,$W15&lt;&gt;"")),เงื่อนไข!$F$8*Y15/$V15,0)</f>
        <v>0</v>
      </c>
      <c r="AH15" s="188">
        <f>SUM(วันทำงาน!AR15:AT15,วันทำงาน!AV15:AX15)</f>
        <v>0</v>
      </c>
      <c r="AI15" s="155"/>
      <c r="AJ15" s="155">
        <f>IF($W15="",0,IF($W15&gt;=100%,เงื่อนไข!$L$4,IF($W15&gt;=80%,เงื่อนไข!$K$4,IF($W15&gt;=50%,เงื่อนไข!$J$4,IF($W15&lt;50%,เงื่อนไข!$I$4)))))</f>
        <v>0</v>
      </c>
      <c r="AK15" s="186">
        <f>AH15*AJ15</f>
        <v>0</v>
      </c>
      <c r="AL15" s="182">
        <f>IF(AK15=0,0,AK15/$R15)</f>
        <v>0</v>
      </c>
      <c r="AM15" s="182">
        <f>IF(AK15=0,0,AK15/$R15*เงื่อนไข!$B$4)</f>
        <v>0</v>
      </c>
      <c r="AN15" s="188">
        <f>IF($F15="Trainer Rollout",VLOOKUP($B15,$M$15:$P$160,3,0),IF($F15="Driver",VLOOKUP($B15,$H$15:$K$160,3,0),IF((AND(AL15=0,AM15=0)),0,(AL15*($S15-$T15))+(AM15*$T15))-O15))</f>
        <v>0</v>
      </c>
      <c r="AO15" s="182">
        <f>SUMIF(วันทำงาน!$F$164:$F$254,$B15,วันทำงาน!$K$164:$K$254)</f>
        <v>0</v>
      </c>
      <c r="AP15" s="190">
        <f>IF((AND($W15&gt;=100%,$W15&lt;&gt;"")),เงื่อนไข!$F$8*AH15/$V15,0)</f>
        <v>0</v>
      </c>
      <c r="AQ15" s="193">
        <f>วันทำงาน!AU15</f>
        <v>0</v>
      </c>
      <c r="AR15" s="155"/>
      <c r="AS15" s="155">
        <f>IF(W15="",0,IF($W15&gt;=100%,เงื่อนไข!$P$4,IF($W15&gt;=80%,เงื่อนไข!$O$4,IF($W15&gt;=50%,เงื่อนไข!$N$4,IF($W15&lt;50%,เงื่อนไข!$M$4)))))</f>
        <v>0</v>
      </c>
      <c r="AT15" s="186">
        <f>AQ15*AS15</f>
        <v>0</v>
      </c>
      <c r="AU15" s="182">
        <f>IF(AT15=0,0,AT15/$R15)</f>
        <v>0</v>
      </c>
      <c r="AV15" s="182">
        <f>IF(AT15=0,0,AT15/$R15*เงื่อนไข!$B$4)</f>
        <v>0</v>
      </c>
      <c r="AW15" s="188">
        <f>IF($F15="Trainer Rollout",VLOOKUP($B15,$M$15:$P$160,4,0),IF($F15="Driver",VLOOKUP($B15,$H$15:$K$160,4,0),IF((AND(AU15=0,AV15=0)),0,(AU15*($S15-$T15))+(AV15*$T15))-P15))</f>
        <v>0</v>
      </c>
      <c r="AX15" s="182">
        <f>SUMIF(วันทำงาน!$F$164:$F$254,$B15,วันทำงาน!$L$164:$L$254)</f>
        <v>0</v>
      </c>
      <c r="AY15" s="190">
        <f>IF((AND($W15&gt;=100%,$W15&lt;&gt;"")),เงื่อนไข!$F$8*AQ15/$V15,0)</f>
        <v>0</v>
      </c>
    </row>
    <row r="16" spans="1:51" s="6" customFormat="1" ht="13.2" customHeight="1" x14ac:dyDescent="0.25">
      <c r="A16" s="129" t="str">
        <f>IF(วันทำงาน!A16&lt;&gt;"",วันทำงาน!A16,"")</f>
        <v/>
      </c>
      <c r="B16" s="129" t="str">
        <f>IF(วันทำงาน!B16&lt;&gt;"",วันทำงาน!B16,"")</f>
        <v/>
      </c>
      <c r="C16" s="129"/>
      <c r="D16" s="129" t="str">
        <f>IF(วันทำงาน!C16&lt;&gt;"",วันทำงาน!C16,"")</f>
        <v/>
      </c>
      <c r="E16" s="130" t="str">
        <f>IF(วันทำงาน!D16&lt;&gt;"",วันทำงาน!D16,"")</f>
        <v/>
      </c>
      <c r="F16" s="93" t="str">
        <f>IF(วันทำงาน!E16&lt;&gt;"",วันทำงาน!E16,"")</f>
        <v/>
      </c>
      <c r="G16" s="129" t="str">
        <f>IF(วันทำงาน!F16&lt;&gt;"",วันทำงาน!F16,"")</f>
        <v/>
      </c>
      <c r="H16" s="141" t="str">
        <f>IF(F16="Salesman",วันทำงาน!G16,"")</f>
        <v/>
      </c>
      <c r="I16" s="146" t="str">
        <f>IF($H16="","",AB16/$R16*(100%-เงื่อนไข!$B$4))</f>
        <v/>
      </c>
      <c r="J16" s="146" t="str">
        <f>IF($H16="","",AK16/$R16*(100%-เงื่อนไข!$B$4))</f>
        <v/>
      </c>
      <c r="K16" s="146" t="str">
        <f>IF($H16="","",AT16/$R16*(100%-เงื่อนไข!$B$4))</f>
        <v/>
      </c>
      <c r="L16" s="146" t="str">
        <f t="shared" ref="L16:L79" si="12">IF(H16="","",SUM(I16:K16))</f>
        <v/>
      </c>
      <c r="M16" s="147" t="str">
        <f>IF((OR(วันทำงาน!H16="",$F$1="")),"",IF(F16="Salesman",วันทำงาน!H16,""))</f>
        <v/>
      </c>
      <c r="N16" s="115">
        <f>IF($M16="",0,IF($X16="P",Y16*เงื่อนไข!$C$5,0))</f>
        <v>0</v>
      </c>
      <c r="O16" s="115">
        <f>IF($M16="",0,IF($X16="P",AH16*เงื่อนไข!$C$5,0))</f>
        <v>0</v>
      </c>
      <c r="P16" s="146">
        <f>IF($M16="",0,IF($X16="P",AQ16*เงื่อนไข!$C$5,0))</f>
        <v>0</v>
      </c>
      <c r="Q16" s="146">
        <f t="shared" ref="Q16:Q79" si="13">IF(M16="",0,SUM(N16:P16))</f>
        <v>0</v>
      </c>
      <c r="R16" s="129" t="str">
        <f>IF(วันทำงาน!J16&lt;&gt;"",วันทำงาน!J16,"")</f>
        <v/>
      </c>
      <c r="S16" s="129" t="str">
        <f>IF(วันทำงาน!K16&lt;&gt;"",วันทำงาน!K16,"")</f>
        <v/>
      </c>
      <c r="T16" s="162" t="str">
        <f>IF(วันทำงาน!AZ16&lt;&gt;"",วันทำงาน!AZ16,"")</f>
        <v/>
      </c>
      <c r="U16" s="110" t="str">
        <f>IF(A16="","",_xlfn.IFNA(VLOOKUP($F16,เงื่อนไข!$A$4:$P$7,3,0),0))</f>
        <v/>
      </c>
      <c r="V16" s="110">
        <f t="shared" ref="V16:V79" si="14">SUM(Y16,AH16,AQ16)</f>
        <v>0</v>
      </c>
      <c r="W16" s="109" t="str">
        <f t="shared" ref="W16:W79" si="15">IF((OR(U16=0,U16="")),"",V16/U16)</f>
        <v/>
      </c>
      <c r="X16" s="196" t="str">
        <f t="shared" ref="X16:X79" si="16">IF((AND(F16="Salesman",W16&gt;=80%)),"P","")</f>
        <v/>
      </c>
      <c r="Y16" s="193">
        <f>วันทำงาน!AQ16</f>
        <v>0</v>
      </c>
      <c r="Z16" s="155"/>
      <c r="AA16" s="155">
        <f>IF($W16="",0,IF($W16&gt;=100%,เงื่อนไข!$H$4,IF($W16&gt;=80%,เงื่อนไข!$G$4,IF($W16&gt;=50%,เงื่อนไข!$F$4,IF($W16&lt;50%,เงื่อนไข!$E$4)))))</f>
        <v>0</v>
      </c>
      <c r="AB16" s="186">
        <f t="shared" ref="AB16:AB79" si="17">Y16*AA16</f>
        <v>0</v>
      </c>
      <c r="AC16" s="146">
        <f t="shared" ref="AC16:AC79" si="18">IF(AB16=0,0,AB16/$R16)</f>
        <v>0</v>
      </c>
      <c r="AD16" s="182">
        <f>IF(AB16=0,0,AB16/$R16*เงื่อนไข!$B$4)</f>
        <v>0</v>
      </c>
      <c r="AE16" s="188">
        <f t="shared" ref="AE16:AE79" si="19">IF($F16="Trainer Rollout",VLOOKUP($B16,$M$15:$P$160,2,0),IF($F16="Driver",VLOOKUP($B16,$H$15:$K$160,2,0),IF((AND(AC16=0,AD16=0)),0,(AC16*($S16-$T16))+(AD16*$T16))-N16))</f>
        <v>0</v>
      </c>
      <c r="AF16" s="182">
        <f>SUMIF(วันทำงาน!$F$164:$F$254,$B16,วันทำงาน!$J$164:$J$254)</f>
        <v>0</v>
      </c>
      <c r="AG16" s="190">
        <f>IF((AND($W16&gt;=100%,$W16&lt;&gt;"")),เงื่อนไข!$F$8*Y16/$V16,0)</f>
        <v>0</v>
      </c>
      <c r="AH16" s="188">
        <f>SUM(วันทำงาน!AR16:AT16,วันทำงาน!AV16:AX16)</f>
        <v>0</v>
      </c>
      <c r="AI16" s="155"/>
      <c r="AJ16" s="155">
        <f>IF($W16="",0,IF($W16&gt;=100%,เงื่อนไข!$L$4,IF($W16&gt;=80%,เงื่อนไข!$K$4,IF($W16&gt;=50%,เงื่อนไข!$J$4,IF($W16&lt;50%,เงื่อนไข!$I$4)))))</f>
        <v>0</v>
      </c>
      <c r="AK16" s="186">
        <f t="shared" ref="AK16:AK79" si="20">AH16*AJ16</f>
        <v>0</v>
      </c>
      <c r="AL16" s="182">
        <f t="shared" ref="AL16:AL79" si="21">IF(AK16=0,0,AK16/$R16)</f>
        <v>0</v>
      </c>
      <c r="AM16" s="182">
        <f>IF(AK16=0,0,AK16/$R16*เงื่อนไข!$B$4)</f>
        <v>0</v>
      </c>
      <c r="AN16" s="188">
        <f t="shared" ref="AN16:AN79" si="22">IF($F16="Trainer Rollout",VLOOKUP($B16,$M$15:$P$160,3,0),IF($F16="Driver",VLOOKUP($B16,$H$15:$K$160,3,0),IF((AND(AL16=0,AM16=0)),0,(AL16*($S16-$T16))+(AM16*$T16))-O16))</f>
        <v>0</v>
      </c>
      <c r="AO16" s="182">
        <f>SUMIF(วันทำงาน!$F$164:$F$254,$B16,วันทำงาน!$K$164:$K$254)</f>
        <v>0</v>
      </c>
      <c r="AP16" s="190">
        <f>IF((AND($W16&gt;=100%,$W16&lt;&gt;"")),เงื่อนไข!$F$8*AH16/$V16,0)</f>
        <v>0</v>
      </c>
      <c r="AQ16" s="193">
        <f>วันทำงาน!AU16</f>
        <v>0</v>
      </c>
      <c r="AR16" s="155"/>
      <c r="AS16" s="155">
        <f>IF(W16="",0,IF($W16&gt;=100%,เงื่อนไข!$P$4,IF($W16&gt;=80%,เงื่อนไข!$O$4,IF($W16&gt;=50%,เงื่อนไข!$N$4,IF($W16&lt;50%,เงื่อนไข!$M$4)))))</f>
        <v>0</v>
      </c>
      <c r="AT16" s="186">
        <f t="shared" ref="AT16:AT79" si="23">AQ16*AS16</f>
        <v>0</v>
      </c>
      <c r="AU16" s="182">
        <f t="shared" ref="AU16:AU79" si="24">IF(AT16=0,0,AT16/$R16)</f>
        <v>0</v>
      </c>
      <c r="AV16" s="182">
        <f>IF(AT16=0,0,AT16/$R16*เงื่อนไข!$B$4)</f>
        <v>0</v>
      </c>
      <c r="AW16" s="188">
        <f t="shared" ref="AW16:AW79" si="25">IF($F16="Trainer Rollout",VLOOKUP($B16,$M$15:$P$160,4,0),IF($F16="Driver",VLOOKUP($B16,$H$15:$K$160,4,0),IF((AND(AU16=0,AV16=0)),0,(AU16*($S16-$T16))+(AV16*$T16))-P16))</f>
        <v>0</v>
      </c>
      <c r="AX16" s="182">
        <f>SUMIF(วันทำงาน!$F$164:$F$254,$B16,วันทำงาน!$L$164:$L$254)</f>
        <v>0</v>
      </c>
      <c r="AY16" s="190">
        <f>IF((AND($W16&gt;=100%,$W16&lt;&gt;"")),เงื่อนไข!$F$8*AQ16/$V16,0)</f>
        <v>0</v>
      </c>
    </row>
    <row r="17" spans="1:51" s="6" customFormat="1" ht="13.2" customHeight="1" x14ac:dyDescent="0.25">
      <c r="A17" s="129" t="str">
        <f>IF(วันทำงาน!A17&lt;&gt;"",วันทำงาน!A17,"")</f>
        <v/>
      </c>
      <c r="B17" s="129" t="str">
        <f>IF(วันทำงาน!B17&lt;&gt;"",วันทำงาน!B17,"")</f>
        <v/>
      </c>
      <c r="C17" s="129"/>
      <c r="D17" s="129" t="str">
        <f>IF(วันทำงาน!C17&lt;&gt;"",วันทำงาน!C17,"")</f>
        <v/>
      </c>
      <c r="E17" s="130" t="str">
        <f>IF(วันทำงาน!D17&lt;&gt;"",วันทำงาน!D17,"")</f>
        <v/>
      </c>
      <c r="F17" s="93" t="str">
        <f>IF(วันทำงาน!E17&lt;&gt;"",วันทำงาน!E17,"")</f>
        <v/>
      </c>
      <c r="G17" s="129" t="str">
        <f>IF(วันทำงาน!F17&lt;&gt;"",วันทำงาน!F17,"")</f>
        <v/>
      </c>
      <c r="H17" s="141" t="str">
        <f>IF(F17="Salesman",วันทำงาน!G17,"")</f>
        <v/>
      </c>
      <c r="I17" s="146" t="str">
        <f>IF($H17="","",AB17/$R17*(100%-เงื่อนไข!$B$4))</f>
        <v/>
      </c>
      <c r="J17" s="146" t="str">
        <f>IF($H17="","",AK17/$R17*(100%-เงื่อนไข!$B$4))</f>
        <v/>
      </c>
      <c r="K17" s="146" t="str">
        <f>IF($H17="","",AT17/$R17*(100%-เงื่อนไข!$B$4))</f>
        <v/>
      </c>
      <c r="L17" s="146" t="str">
        <f t="shared" si="12"/>
        <v/>
      </c>
      <c r="M17" s="147" t="str">
        <f>IF((OR(วันทำงาน!H17="",$F$1="")),"",IF(F17="Salesman",วันทำงาน!H17,""))</f>
        <v/>
      </c>
      <c r="N17" s="115">
        <f>IF($M17="",0,IF($X17="P",Y17*เงื่อนไข!$C$5,0))</f>
        <v>0</v>
      </c>
      <c r="O17" s="115">
        <f>IF($M17="",0,IF($X17="P",AH17*เงื่อนไข!$C$5,0))</f>
        <v>0</v>
      </c>
      <c r="P17" s="146">
        <f>IF($M17="",0,IF($X17="P",AQ17*เงื่อนไข!$C$5,0))</f>
        <v>0</v>
      </c>
      <c r="Q17" s="146">
        <f t="shared" si="13"/>
        <v>0</v>
      </c>
      <c r="R17" s="129" t="str">
        <f>IF(วันทำงาน!J17&lt;&gt;"",วันทำงาน!J17,"")</f>
        <v/>
      </c>
      <c r="S17" s="129" t="str">
        <f>IF(วันทำงาน!K17&lt;&gt;"",วันทำงาน!K17,"")</f>
        <v/>
      </c>
      <c r="T17" s="162" t="str">
        <f>IF(วันทำงาน!AZ17&lt;&gt;"",วันทำงาน!AZ17,"")</f>
        <v/>
      </c>
      <c r="U17" s="110" t="str">
        <f>IF(A17="","",_xlfn.IFNA(VLOOKUP($F17,เงื่อนไข!$A$4:$P$7,3,0),0))</f>
        <v/>
      </c>
      <c r="V17" s="110">
        <f t="shared" si="14"/>
        <v>0</v>
      </c>
      <c r="W17" s="109" t="str">
        <f t="shared" si="15"/>
        <v/>
      </c>
      <c r="X17" s="196" t="str">
        <f t="shared" si="16"/>
        <v/>
      </c>
      <c r="Y17" s="193">
        <f>วันทำงาน!AQ17</f>
        <v>0</v>
      </c>
      <c r="Z17" s="155"/>
      <c r="AA17" s="155">
        <f>IF($W17="",0,IF($W17&gt;=100%,เงื่อนไข!$H$4,IF($W17&gt;=80%,เงื่อนไข!$G$4,IF($W17&gt;=50%,เงื่อนไข!$F$4,IF($W17&lt;50%,เงื่อนไข!$E$4)))))</f>
        <v>0</v>
      </c>
      <c r="AB17" s="186">
        <f t="shared" si="17"/>
        <v>0</v>
      </c>
      <c r="AC17" s="146">
        <f t="shared" si="18"/>
        <v>0</v>
      </c>
      <c r="AD17" s="182">
        <f>IF(AB17=0,0,AB17/$R17*เงื่อนไข!$B$4)</f>
        <v>0</v>
      </c>
      <c r="AE17" s="188">
        <f t="shared" si="19"/>
        <v>0</v>
      </c>
      <c r="AF17" s="182">
        <f>SUMIF(วันทำงาน!$F$164:$F$254,$B17,วันทำงาน!$J$164:$J$254)</f>
        <v>0</v>
      </c>
      <c r="AG17" s="190">
        <f>IF((AND($W17&gt;=100%,$W17&lt;&gt;"")),เงื่อนไข!$F$8*Y17/$V17,0)</f>
        <v>0</v>
      </c>
      <c r="AH17" s="188">
        <f>SUM(วันทำงาน!AR17:AT17,วันทำงาน!AV17:AX17)</f>
        <v>0</v>
      </c>
      <c r="AI17" s="155"/>
      <c r="AJ17" s="155">
        <f>IF($W17="",0,IF($W17&gt;=100%,เงื่อนไข!$L$4,IF($W17&gt;=80%,เงื่อนไข!$K$4,IF($W17&gt;=50%,เงื่อนไข!$J$4,IF($W17&lt;50%,เงื่อนไข!$I$4)))))</f>
        <v>0</v>
      </c>
      <c r="AK17" s="186">
        <f t="shared" si="20"/>
        <v>0</v>
      </c>
      <c r="AL17" s="182">
        <f t="shared" si="21"/>
        <v>0</v>
      </c>
      <c r="AM17" s="182">
        <f>IF(AK17=0,0,AK17/$R17*เงื่อนไข!$B$4)</f>
        <v>0</v>
      </c>
      <c r="AN17" s="188">
        <f t="shared" si="22"/>
        <v>0</v>
      </c>
      <c r="AO17" s="182">
        <f>SUMIF(วันทำงาน!$F$164:$F$254,$B17,วันทำงาน!$K$164:$K$254)</f>
        <v>0</v>
      </c>
      <c r="AP17" s="190">
        <f>IF((AND($W17&gt;=100%,$W17&lt;&gt;"")),เงื่อนไข!$F$8*AH17/$V17,0)</f>
        <v>0</v>
      </c>
      <c r="AQ17" s="193">
        <f>วันทำงาน!AU17</f>
        <v>0</v>
      </c>
      <c r="AR17" s="155"/>
      <c r="AS17" s="155">
        <f>IF(W17="",0,IF($W17&gt;=100%,เงื่อนไข!$P$4,IF($W17&gt;=80%,เงื่อนไข!$O$4,IF($W17&gt;=50%,เงื่อนไข!$N$4,IF($W17&lt;50%,เงื่อนไข!$M$4)))))</f>
        <v>0</v>
      </c>
      <c r="AT17" s="186">
        <f t="shared" si="23"/>
        <v>0</v>
      </c>
      <c r="AU17" s="182">
        <f t="shared" si="24"/>
        <v>0</v>
      </c>
      <c r="AV17" s="182">
        <f>IF(AT17=0,0,AT17/$R17*เงื่อนไข!$B$4)</f>
        <v>0</v>
      </c>
      <c r="AW17" s="188">
        <f t="shared" si="25"/>
        <v>0</v>
      </c>
      <c r="AX17" s="182">
        <f>SUMIF(วันทำงาน!$F$164:$F$254,$B17,วันทำงาน!$L$164:$L$254)</f>
        <v>0</v>
      </c>
      <c r="AY17" s="190">
        <f>IF((AND($W17&gt;=100%,$W17&lt;&gt;"")),เงื่อนไข!$F$8*AQ17/$V17,0)</f>
        <v>0</v>
      </c>
    </row>
    <row r="18" spans="1:51" s="6" customFormat="1" ht="13.2" customHeight="1" x14ac:dyDescent="0.25">
      <c r="A18" s="129" t="str">
        <f>IF(วันทำงาน!A18&lt;&gt;"",วันทำงาน!A18,"")</f>
        <v/>
      </c>
      <c r="B18" s="129" t="str">
        <f>IF(วันทำงาน!B18&lt;&gt;"",วันทำงาน!B18,"")</f>
        <v/>
      </c>
      <c r="C18" s="129"/>
      <c r="D18" s="129" t="str">
        <f>IF(วันทำงาน!C18&lt;&gt;"",วันทำงาน!C18,"")</f>
        <v/>
      </c>
      <c r="E18" s="130" t="str">
        <f>IF(วันทำงาน!D18&lt;&gt;"",วันทำงาน!D18,"")</f>
        <v/>
      </c>
      <c r="F18" s="93" t="str">
        <f>IF(วันทำงาน!E18&lt;&gt;"",วันทำงาน!E18,"")</f>
        <v/>
      </c>
      <c r="G18" s="129" t="str">
        <f>IF(วันทำงาน!F18&lt;&gt;"",วันทำงาน!F18,"")</f>
        <v/>
      </c>
      <c r="H18" s="141" t="str">
        <f>IF(F18="Salesman",วันทำงาน!G18,"")</f>
        <v/>
      </c>
      <c r="I18" s="146" t="str">
        <f>IF($H18="","",AB18/$R18*(100%-เงื่อนไข!$B$4))</f>
        <v/>
      </c>
      <c r="J18" s="146" t="str">
        <f>IF($H18="","",AK18/$R18*(100%-เงื่อนไข!$B$4))</f>
        <v/>
      </c>
      <c r="K18" s="146" t="str">
        <f>IF($H18="","",AT18/$R18*(100%-เงื่อนไข!$B$4))</f>
        <v/>
      </c>
      <c r="L18" s="146" t="str">
        <f t="shared" si="12"/>
        <v/>
      </c>
      <c r="M18" s="147" t="str">
        <f>IF((OR(วันทำงาน!H18="",$F$1="")),"",IF(F18="Salesman",วันทำงาน!H18,""))</f>
        <v/>
      </c>
      <c r="N18" s="115">
        <f>IF($M18="",0,IF($X18="P",Y18*เงื่อนไข!$C$5,0))</f>
        <v>0</v>
      </c>
      <c r="O18" s="115">
        <f>IF($M18="",0,IF($X18="P",AH18*เงื่อนไข!$C$5,0))</f>
        <v>0</v>
      </c>
      <c r="P18" s="146">
        <f>IF($M18="",0,IF($X18="P",AQ18*เงื่อนไข!$C$5,0))</f>
        <v>0</v>
      </c>
      <c r="Q18" s="146">
        <f t="shared" si="13"/>
        <v>0</v>
      </c>
      <c r="R18" s="129" t="str">
        <f>IF(วันทำงาน!J18&lt;&gt;"",วันทำงาน!J18,"")</f>
        <v/>
      </c>
      <c r="S18" s="129" t="str">
        <f>IF(วันทำงาน!K18&lt;&gt;"",วันทำงาน!K18,"")</f>
        <v/>
      </c>
      <c r="T18" s="162" t="str">
        <f>IF(วันทำงาน!AZ18&lt;&gt;"",วันทำงาน!AZ18,"")</f>
        <v/>
      </c>
      <c r="U18" s="110" t="str">
        <f>IF(A18="","",_xlfn.IFNA(VLOOKUP($F18,เงื่อนไข!$A$4:$P$7,3,0),0))</f>
        <v/>
      </c>
      <c r="V18" s="110">
        <f t="shared" si="14"/>
        <v>0</v>
      </c>
      <c r="W18" s="109" t="str">
        <f t="shared" si="15"/>
        <v/>
      </c>
      <c r="X18" s="196" t="str">
        <f t="shared" si="16"/>
        <v/>
      </c>
      <c r="Y18" s="193">
        <f>วันทำงาน!AQ18</f>
        <v>0</v>
      </c>
      <c r="Z18" s="155"/>
      <c r="AA18" s="155">
        <f>IF($W18="",0,IF($W18&gt;=100%,เงื่อนไข!$H$4,IF($W18&gt;=80%,เงื่อนไข!$G$4,IF($W18&gt;=50%,เงื่อนไข!$F$4,IF($W18&lt;50%,เงื่อนไข!$E$4)))))</f>
        <v>0</v>
      </c>
      <c r="AB18" s="186">
        <f t="shared" si="17"/>
        <v>0</v>
      </c>
      <c r="AC18" s="146">
        <f t="shared" si="18"/>
        <v>0</v>
      </c>
      <c r="AD18" s="182">
        <f>IF(AB18=0,0,AB18/$R18*เงื่อนไข!$B$4)</f>
        <v>0</v>
      </c>
      <c r="AE18" s="188">
        <f t="shared" si="19"/>
        <v>0</v>
      </c>
      <c r="AF18" s="182">
        <f>SUMIF(วันทำงาน!$F$164:$F$254,$B18,วันทำงาน!$J$164:$J$254)</f>
        <v>0</v>
      </c>
      <c r="AG18" s="190">
        <f>IF((AND($W18&gt;=100%,$W18&lt;&gt;"")),เงื่อนไข!$F$8*Y18/$V18,0)</f>
        <v>0</v>
      </c>
      <c r="AH18" s="188">
        <f>SUM(วันทำงาน!AR18:AT18,วันทำงาน!AV18:AX18)</f>
        <v>0</v>
      </c>
      <c r="AI18" s="155"/>
      <c r="AJ18" s="155">
        <f>IF($W18="",0,IF($W18&gt;=100%,เงื่อนไข!$L$4,IF($W18&gt;=80%,เงื่อนไข!$K$4,IF($W18&gt;=50%,เงื่อนไข!$J$4,IF($W18&lt;50%,เงื่อนไข!$I$4)))))</f>
        <v>0</v>
      </c>
      <c r="AK18" s="186">
        <f t="shared" si="20"/>
        <v>0</v>
      </c>
      <c r="AL18" s="182">
        <f t="shared" si="21"/>
        <v>0</v>
      </c>
      <c r="AM18" s="182">
        <f>IF(AK18=0,0,AK18/$R18*เงื่อนไข!$B$4)</f>
        <v>0</v>
      </c>
      <c r="AN18" s="188">
        <f t="shared" si="22"/>
        <v>0</v>
      </c>
      <c r="AO18" s="182">
        <f>SUMIF(วันทำงาน!$F$164:$F$254,$B18,วันทำงาน!$K$164:$K$254)</f>
        <v>0</v>
      </c>
      <c r="AP18" s="190">
        <f>IF((AND($W18&gt;=100%,$W18&lt;&gt;"")),เงื่อนไข!$F$8*AH18/$V18,0)</f>
        <v>0</v>
      </c>
      <c r="AQ18" s="193">
        <f>วันทำงาน!AU18</f>
        <v>0</v>
      </c>
      <c r="AR18" s="155"/>
      <c r="AS18" s="155">
        <f>IF(W18="",0,IF($W18&gt;=100%,เงื่อนไข!$P$4,IF($W18&gt;=80%,เงื่อนไข!$O$4,IF($W18&gt;=50%,เงื่อนไข!$N$4,IF($W18&lt;50%,เงื่อนไข!$M$4)))))</f>
        <v>0</v>
      </c>
      <c r="AT18" s="186">
        <f t="shared" si="23"/>
        <v>0</v>
      </c>
      <c r="AU18" s="182">
        <f t="shared" si="24"/>
        <v>0</v>
      </c>
      <c r="AV18" s="182">
        <f>IF(AT18=0,0,AT18/$R18*เงื่อนไข!$B$4)</f>
        <v>0</v>
      </c>
      <c r="AW18" s="188">
        <f t="shared" si="25"/>
        <v>0</v>
      </c>
      <c r="AX18" s="182">
        <f>SUMIF(วันทำงาน!$F$164:$F$254,$B18,วันทำงาน!$L$164:$L$254)</f>
        <v>0</v>
      </c>
      <c r="AY18" s="190">
        <f>IF((AND($W18&gt;=100%,$W18&lt;&gt;"")),เงื่อนไข!$F$8*AQ18/$V18,0)</f>
        <v>0</v>
      </c>
    </row>
    <row r="19" spans="1:51" s="6" customFormat="1" ht="13.2" customHeight="1" x14ac:dyDescent="0.25">
      <c r="A19" s="129" t="str">
        <f>IF(วันทำงาน!A19&lt;&gt;"",วันทำงาน!A19,"")</f>
        <v/>
      </c>
      <c r="B19" s="129" t="str">
        <f>IF(วันทำงาน!B19&lt;&gt;"",วันทำงาน!B19,"")</f>
        <v/>
      </c>
      <c r="C19" s="129"/>
      <c r="D19" s="129" t="str">
        <f>IF(วันทำงาน!C19&lt;&gt;"",วันทำงาน!C19,"")</f>
        <v/>
      </c>
      <c r="E19" s="130" t="str">
        <f>IF(วันทำงาน!D19&lt;&gt;"",วันทำงาน!D19,"")</f>
        <v/>
      </c>
      <c r="F19" s="93" t="str">
        <f>IF(วันทำงาน!E19&lt;&gt;"",วันทำงาน!E19,"")</f>
        <v/>
      </c>
      <c r="G19" s="129" t="str">
        <f>IF(วันทำงาน!F19&lt;&gt;"",วันทำงาน!F19,"")</f>
        <v/>
      </c>
      <c r="H19" s="141" t="str">
        <f>IF(F19="Salesman",วันทำงาน!G19,"")</f>
        <v/>
      </c>
      <c r="I19" s="146" t="str">
        <f>IF($H19="","",AB19/$R19*(100%-เงื่อนไข!$B$4))</f>
        <v/>
      </c>
      <c r="J19" s="146" t="str">
        <f>IF($H19="","",AK19/$R19*(100%-เงื่อนไข!$B$4))</f>
        <v/>
      </c>
      <c r="K19" s="146" t="str">
        <f>IF($H19="","",AT19/$R19*(100%-เงื่อนไข!$B$4))</f>
        <v/>
      </c>
      <c r="L19" s="146" t="str">
        <f t="shared" si="12"/>
        <v/>
      </c>
      <c r="M19" s="147" t="str">
        <f>IF((OR(วันทำงาน!H19="",$F$1="")),"",IF(F19="Salesman",วันทำงาน!H19,""))</f>
        <v/>
      </c>
      <c r="N19" s="115">
        <f>IF($M19="",0,IF($X19="P",Y19*เงื่อนไข!$C$5,0))</f>
        <v>0</v>
      </c>
      <c r="O19" s="115">
        <f>IF($M19="",0,IF($X19="P",AH19*เงื่อนไข!$C$5,0))</f>
        <v>0</v>
      </c>
      <c r="P19" s="146">
        <f>IF($M19="",0,IF($X19="P",AQ19*เงื่อนไข!$C$5,0))</f>
        <v>0</v>
      </c>
      <c r="Q19" s="146">
        <f t="shared" si="13"/>
        <v>0</v>
      </c>
      <c r="R19" s="129" t="str">
        <f>IF(วันทำงาน!J19&lt;&gt;"",วันทำงาน!J19,"")</f>
        <v/>
      </c>
      <c r="S19" s="129" t="str">
        <f>IF(วันทำงาน!K19&lt;&gt;"",วันทำงาน!K19,"")</f>
        <v/>
      </c>
      <c r="T19" s="162" t="str">
        <f>IF(วันทำงาน!AZ19&lt;&gt;"",วันทำงาน!AZ19,"")</f>
        <v/>
      </c>
      <c r="U19" s="110" t="str">
        <f>IF(A19="","",_xlfn.IFNA(VLOOKUP($F19,เงื่อนไข!$A$4:$P$7,3,0),0))</f>
        <v/>
      </c>
      <c r="V19" s="110">
        <f t="shared" si="14"/>
        <v>0</v>
      </c>
      <c r="W19" s="109" t="str">
        <f t="shared" si="15"/>
        <v/>
      </c>
      <c r="X19" s="196" t="str">
        <f t="shared" si="16"/>
        <v/>
      </c>
      <c r="Y19" s="193">
        <f>วันทำงาน!AQ19</f>
        <v>0</v>
      </c>
      <c r="Z19" s="155"/>
      <c r="AA19" s="155">
        <f>IF($W19="",0,IF($W19&gt;=100%,เงื่อนไข!$H$4,IF($W19&gt;=80%,เงื่อนไข!$G$4,IF($W19&gt;=50%,เงื่อนไข!$F$4,IF($W19&lt;50%,เงื่อนไข!$E$4)))))</f>
        <v>0</v>
      </c>
      <c r="AB19" s="186">
        <f t="shared" si="17"/>
        <v>0</v>
      </c>
      <c r="AC19" s="146">
        <f t="shared" si="18"/>
        <v>0</v>
      </c>
      <c r="AD19" s="182">
        <f>IF(AB19=0,0,AB19/$R19*เงื่อนไข!$B$4)</f>
        <v>0</v>
      </c>
      <c r="AE19" s="188">
        <f t="shared" si="19"/>
        <v>0</v>
      </c>
      <c r="AF19" s="182">
        <f>SUMIF(วันทำงาน!$F$164:$F$254,$B19,วันทำงาน!$J$164:$J$254)</f>
        <v>0</v>
      </c>
      <c r="AG19" s="190">
        <f>IF((AND($W19&gt;=100%,$W19&lt;&gt;"")),เงื่อนไข!$F$8*Y19/$V19,0)</f>
        <v>0</v>
      </c>
      <c r="AH19" s="188">
        <f>SUM(วันทำงาน!AR19:AT19,วันทำงาน!AV19:AX19)</f>
        <v>0</v>
      </c>
      <c r="AI19" s="155"/>
      <c r="AJ19" s="155">
        <f>IF($W19="",0,IF($W19&gt;=100%,เงื่อนไข!$L$4,IF($W19&gt;=80%,เงื่อนไข!$K$4,IF($W19&gt;=50%,เงื่อนไข!$J$4,IF($W19&lt;50%,เงื่อนไข!$I$4)))))</f>
        <v>0</v>
      </c>
      <c r="AK19" s="186">
        <f t="shared" si="20"/>
        <v>0</v>
      </c>
      <c r="AL19" s="182">
        <f t="shared" si="21"/>
        <v>0</v>
      </c>
      <c r="AM19" s="182">
        <f>IF(AK19=0,0,AK19/$R19*เงื่อนไข!$B$4)</f>
        <v>0</v>
      </c>
      <c r="AN19" s="188">
        <f t="shared" si="22"/>
        <v>0</v>
      </c>
      <c r="AO19" s="182">
        <f>SUMIF(วันทำงาน!$F$164:$F$254,$B19,วันทำงาน!$K$164:$K$254)</f>
        <v>0</v>
      </c>
      <c r="AP19" s="190">
        <f>IF((AND($W19&gt;=100%,$W19&lt;&gt;"")),เงื่อนไข!$F$8*AH19/$V19,0)</f>
        <v>0</v>
      </c>
      <c r="AQ19" s="193">
        <f>วันทำงาน!AU19</f>
        <v>0</v>
      </c>
      <c r="AR19" s="155"/>
      <c r="AS19" s="155">
        <f>IF(W19="",0,IF($W19&gt;=100%,เงื่อนไข!$P$4,IF($W19&gt;=80%,เงื่อนไข!$O$4,IF($W19&gt;=50%,เงื่อนไข!$N$4,IF($W19&lt;50%,เงื่อนไข!$M$4)))))</f>
        <v>0</v>
      </c>
      <c r="AT19" s="186">
        <f t="shared" si="23"/>
        <v>0</v>
      </c>
      <c r="AU19" s="182">
        <f t="shared" si="24"/>
        <v>0</v>
      </c>
      <c r="AV19" s="182">
        <f>IF(AT19=0,0,AT19/$R19*เงื่อนไข!$B$4)</f>
        <v>0</v>
      </c>
      <c r="AW19" s="188">
        <f t="shared" si="25"/>
        <v>0</v>
      </c>
      <c r="AX19" s="182">
        <f>SUMIF(วันทำงาน!$F$164:$F$254,$B19,วันทำงาน!$L$164:$L$254)</f>
        <v>0</v>
      </c>
      <c r="AY19" s="190">
        <f>IF((AND($W19&gt;=100%,$W19&lt;&gt;"")),เงื่อนไข!$F$8*AQ19/$V19,0)</f>
        <v>0</v>
      </c>
    </row>
    <row r="20" spans="1:51" s="6" customFormat="1" ht="13.2" customHeight="1" x14ac:dyDescent="0.25">
      <c r="A20" s="129" t="str">
        <f>IF(วันทำงาน!A20&lt;&gt;"",วันทำงาน!A20,"")</f>
        <v/>
      </c>
      <c r="B20" s="129" t="str">
        <f>IF(วันทำงาน!B20&lt;&gt;"",วันทำงาน!B20,"")</f>
        <v/>
      </c>
      <c r="C20" s="129"/>
      <c r="D20" s="129" t="str">
        <f>IF(วันทำงาน!C20&lt;&gt;"",วันทำงาน!C20,"")</f>
        <v/>
      </c>
      <c r="E20" s="130" t="str">
        <f>IF(วันทำงาน!D20&lt;&gt;"",วันทำงาน!D20,"")</f>
        <v/>
      </c>
      <c r="F20" s="93" t="str">
        <f>IF(วันทำงาน!E20&lt;&gt;"",วันทำงาน!E20,"")</f>
        <v/>
      </c>
      <c r="G20" s="129" t="str">
        <f>IF(วันทำงาน!F20&lt;&gt;"",วันทำงาน!F20,"")</f>
        <v/>
      </c>
      <c r="H20" s="141" t="str">
        <f>IF(F20="Salesman",วันทำงาน!G20,"")</f>
        <v/>
      </c>
      <c r="I20" s="146" t="str">
        <f>IF($H20="","",AB20/$R20*(100%-เงื่อนไข!$B$4))</f>
        <v/>
      </c>
      <c r="J20" s="146" t="str">
        <f>IF($H20="","",AK20/$R20*(100%-เงื่อนไข!$B$4))</f>
        <v/>
      </c>
      <c r="K20" s="146" t="str">
        <f>IF($H20="","",AT20/$R20*(100%-เงื่อนไข!$B$4))</f>
        <v/>
      </c>
      <c r="L20" s="146" t="str">
        <f t="shared" si="12"/>
        <v/>
      </c>
      <c r="M20" s="147" t="str">
        <f>IF((OR(วันทำงาน!H20="",$F$1="")),"",IF(F20="Salesman",วันทำงาน!H20,""))</f>
        <v/>
      </c>
      <c r="N20" s="115">
        <f>IF($M20="",0,IF($X20="P",Y20*เงื่อนไข!$C$5,0))</f>
        <v>0</v>
      </c>
      <c r="O20" s="115">
        <f>IF($M20="",0,IF($X20="P",AH20*เงื่อนไข!$C$5,0))</f>
        <v>0</v>
      </c>
      <c r="P20" s="146">
        <f>IF($M20="",0,IF($X20="P",AQ20*เงื่อนไข!$C$5,0))</f>
        <v>0</v>
      </c>
      <c r="Q20" s="146">
        <f t="shared" si="13"/>
        <v>0</v>
      </c>
      <c r="R20" s="129" t="str">
        <f>IF(วันทำงาน!J20&lt;&gt;"",วันทำงาน!J20,"")</f>
        <v/>
      </c>
      <c r="S20" s="129" t="str">
        <f>IF(วันทำงาน!K20&lt;&gt;"",วันทำงาน!K20,"")</f>
        <v/>
      </c>
      <c r="T20" s="162" t="str">
        <f>IF(วันทำงาน!AZ20&lt;&gt;"",วันทำงาน!AZ20,"")</f>
        <v/>
      </c>
      <c r="U20" s="110" t="str">
        <f>IF(A20="","",_xlfn.IFNA(VLOOKUP($F20,เงื่อนไข!$A$4:$P$7,3,0),0))</f>
        <v/>
      </c>
      <c r="V20" s="110">
        <f t="shared" si="14"/>
        <v>0</v>
      </c>
      <c r="W20" s="109" t="str">
        <f t="shared" si="15"/>
        <v/>
      </c>
      <c r="X20" s="196" t="str">
        <f t="shared" si="16"/>
        <v/>
      </c>
      <c r="Y20" s="193">
        <f>วันทำงาน!AQ20</f>
        <v>0</v>
      </c>
      <c r="Z20" s="155"/>
      <c r="AA20" s="155">
        <f>IF($W20="",0,IF($W20&gt;=100%,เงื่อนไข!$H$4,IF($W20&gt;=80%,เงื่อนไข!$G$4,IF($W20&gt;=50%,เงื่อนไข!$F$4,IF($W20&lt;50%,เงื่อนไข!$E$4)))))</f>
        <v>0</v>
      </c>
      <c r="AB20" s="186">
        <f t="shared" si="17"/>
        <v>0</v>
      </c>
      <c r="AC20" s="146">
        <f t="shared" si="18"/>
        <v>0</v>
      </c>
      <c r="AD20" s="182">
        <f>IF(AB20=0,0,AB20/$R20*เงื่อนไข!$B$4)</f>
        <v>0</v>
      </c>
      <c r="AE20" s="188">
        <f t="shared" si="19"/>
        <v>0</v>
      </c>
      <c r="AF20" s="182">
        <f>SUMIF(วันทำงาน!$F$164:$F$254,$B20,วันทำงาน!$J$164:$J$254)</f>
        <v>0</v>
      </c>
      <c r="AG20" s="190">
        <f>IF((AND($W20&gt;=100%,$W20&lt;&gt;"")),เงื่อนไข!$F$8*Y20/$V20,0)</f>
        <v>0</v>
      </c>
      <c r="AH20" s="188">
        <f>SUM(วันทำงาน!AR20:AT20,วันทำงาน!AV20:AX20)</f>
        <v>0</v>
      </c>
      <c r="AI20" s="155"/>
      <c r="AJ20" s="155">
        <f>IF($W20="",0,IF($W20&gt;=100%,เงื่อนไข!$L$4,IF($W20&gt;=80%,เงื่อนไข!$K$4,IF($W20&gt;=50%,เงื่อนไข!$J$4,IF($W20&lt;50%,เงื่อนไข!$I$4)))))</f>
        <v>0</v>
      </c>
      <c r="AK20" s="186">
        <f t="shared" si="20"/>
        <v>0</v>
      </c>
      <c r="AL20" s="182">
        <f t="shared" si="21"/>
        <v>0</v>
      </c>
      <c r="AM20" s="182">
        <f>IF(AK20=0,0,AK20/$R20*เงื่อนไข!$B$4)</f>
        <v>0</v>
      </c>
      <c r="AN20" s="188">
        <f t="shared" si="22"/>
        <v>0</v>
      </c>
      <c r="AO20" s="182">
        <f>SUMIF(วันทำงาน!$F$164:$F$254,$B20,วันทำงาน!$K$164:$K$254)</f>
        <v>0</v>
      </c>
      <c r="AP20" s="190">
        <f>IF((AND($W20&gt;=100%,$W20&lt;&gt;"")),เงื่อนไข!$F$8*AH20/$V20,0)</f>
        <v>0</v>
      </c>
      <c r="AQ20" s="193">
        <f>วันทำงาน!AU20</f>
        <v>0</v>
      </c>
      <c r="AR20" s="155"/>
      <c r="AS20" s="155">
        <f>IF(W20="",0,IF($W20&gt;=100%,เงื่อนไข!$P$4,IF($W20&gt;=80%,เงื่อนไข!$O$4,IF($W20&gt;=50%,เงื่อนไข!$N$4,IF($W20&lt;50%,เงื่อนไข!$M$4)))))</f>
        <v>0</v>
      </c>
      <c r="AT20" s="186">
        <f t="shared" si="23"/>
        <v>0</v>
      </c>
      <c r="AU20" s="182">
        <f t="shared" si="24"/>
        <v>0</v>
      </c>
      <c r="AV20" s="182">
        <f>IF(AT20=0,0,AT20/$R20*เงื่อนไข!$B$4)</f>
        <v>0</v>
      </c>
      <c r="AW20" s="188">
        <f t="shared" si="25"/>
        <v>0</v>
      </c>
      <c r="AX20" s="182">
        <f>SUMIF(วันทำงาน!$F$164:$F$254,$B20,วันทำงาน!$L$164:$L$254)</f>
        <v>0</v>
      </c>
      <c r="AY20" s="190">
        <f>IF((AND($W20&gt;=100%,$W20&lt;&gt;"")),เงื่อนไข!$F$8*AQ20/$V20,0)</f>
        <v>0</v>
      </c>
    </row>
    <row r="21" spans="1:51" s="6" customFormat="1" ht="13.2" customHeight="1" x14ac:dyDescent="0.25">
      <c r="A21" s="129" t="str">
        <f>IF(วันทำงาน!A21&lt;&gt;"",วันทำงาน!A21,"")</f>
        <v/>
      </c>
      <c r="B21" s="129" t="str">
        <f>IF(วันทำงาน!B21&lt;&gt;"",วันทำงาน!B21,"")</f>
        <v/>
      </c>
      <c r="C21" s="129"/>
      <c r="D21" s="129" t="str">
        <f>IF(วันทำงาน!C21&lt;&gt;"",วันทำงาน!C21,"")</f>
        <v/>
      </c>
      <c r="E21" s="130" t="str">
        <f>IF(วันทำงาน!D21&lt;&gt;"",วันทำงาน!D21,"")</f>
        <v/>
      </c>
      <c r="F21" s="93" t="str">
        <f>IF(วันทำงาน!E21&lt;&gt;"",วันทำงาน!E21,"")</f>
        <v/>
      </c>
      <c r="G21" s="129" t="str">
        <f>IF(วันทำงาน!F21&lt;&gt;"",วันทำงาน!F21,"")</f>
        <v/>
      </c>
      <c r="H21" s="141" t="str">
        <f>IF(F21="Salesman",วันทำงาน!G21,"")</f>
        <v/>
      </c>
      <c r="I21" s="146" t="str">
        <f>IF($H21="","",AB21/$R21*(100%-เงื่อนไข!$B$4))</f>
        <v/>
      </c>
      <c r="J21" s="146" t="str">
        <f>IF($H21="","",AK21/$R21*(100%-เงื่อนไข!$B$4))</f>
        <v/>
      </c>
      <c r="K21" s="146" t="str">
        <f>IF($H21="","",AT21/$R21*(100%-เงื่อนไข!$B$4))</f>
        <v/>
      </c>
      <c r="L21" s="146" t="str">
        <f t="shared" si="12"/>
        <v/>
      </c>
      <c r="M21" s="147" t="str">
        <f>IF((OR(วันทำงาน!H21="",$F$1="")),"",IF(F21="Salesman",วันทำงาน!H21,""))</f>
        <v/>
      </c>
      <c r="N21" s="115">
        <f>IF($M21="",0,IF($X21="P",Y21*เงื่อนไข!$C$5,0))</f>
        <v>0</v>
      </c>
      <c r="O21" s="115">
        <f>IF($M21="",0,IF($X21="P",AH21*เงื่อนไข!$C$5,0))</f>
        <v>0</v>
      </c>
      <c r="P21" s="146">
        <f>IF($M21="",0,IF($X21="P",AQ21*เงื่อนไข!$C$5,0))</f>
        <v>0</v>
      </c>
      <c r="Q21" s="146">
        <f t="shared" si="13"/>
        <v>0</v>
      </c>
      <c r="R21" s="129" t="str">
        <f>IF(วันทำงาน!J21&lt;&gt;"",วันทำงาน!J21,"")</f>
        <v/>
      </c>
      <c r="S21" s="129" t="str">
        <f>IF(วันทำงาน!K21&lt;&gt;"",วันทำงาน!K21,"")</f>
        <v/>
      </c>
      <c r="T21" s="162" t="str">
        <f>IF(วันทำงาน!AZ21&lt;&gt;"",วันทำงาน!AZ21,"")</f>
        <v/>
      </c>
      <c r="U21" s="110" t="str">
        <f>IF(A21="","",_xlfn.IFNA(VLOOKUP($F21,เงื่อนไข!$A$4:$P$7,3,0),0))</f>
        <v/>
      </c>
      <c r="V21" s="110">
        <f t="shared" si="14"/>
        <v>0</v>
      </c>
      <c r="W21" s="109" t="str">
        <f t="shared" si="15"/>
        <v/>
      </c>
      <c r="X21" s="196" t="str">
        <f t="shared" si="16"/>
        <v/>
      </c>
      <c r="Y21" s="193">
        <f>วันทำงาน!AQ21</f>
        <v>0</v>
      </c>
      <c r="Z21" s="155"/>
      <c r="AA21" s="155">
        <f>IF($W21="",0,IF($W21&gt;=100%,เงื่อนไข!$H$4,IF($W21&gt;=80%,เงื่อนไข!$G$4,IF($W21&gt;=50%,เงื่อนไข!$F$4,IF($W21&lt;50%,เงื่อนไข!$E$4)))))</f>
        <v>0</v>
      </c>
      <c r="AB21" s="186">
        <f t="shared" si="17"/>
        <v>0</v>
      </c>
      <c r="AC21" s="146">
        <f t="shared" si="18"/>
        <v>0</v>
      </c>
      <c r="AD21" s="182">
        <f>IF(AB21=0,0,AB21/$R21*เงื่อนไข!$B$4)</f>
        <v>0</v>
      </c>
      <c r="AE21" s="188">
        <f t="shared" si="19"/>
        <v>0</v>
      </c>
      <c r="AF21" s="182">
        <f>SUMIF(วันทำงาน!$F$164:$F$254,$B21,วันทำงาน!$J$164:$J$254)</f>
        <v>0</v>
      </c>
      <c r="AG21" s="190">
        <f>IF((AND($W21&gt;=100%,$W21&lt;&gt;"")),เงื่อนไข!$F$8*Y21/$V21,0)</f>
        <v>0</v>
      </c>
      <c r="AH21" s="188">
        <f>SUM(วันทำงาน!AR21:AT21,วันทำงาน!AV21:AX21)</f>
        <v>0</v>
      </c>
      <c r="AI21" s="155"/>
      <c r="AJ21" s="155">
        <f>IF($W21="",0,IF($W21&gt;=100%,เงื่อนไข!$L$4,IF($W21&gt;=80%,เงื่อนไข!$K$4,IF($W21&gt;=50%,เงื่อนไข!$J$4,IF($W21&lt;50%,เงื่อนไข!$I$4)))))</f>
        <v>0</v>
      </c>
      <c r="AK21" s="186">
        <f t="shared" si="20"/>
        <v>0</v>
      </c>
      <c r="AL21" s="182">
        <f t="shared" si="21"/>
        <v>0</v>
      </c>
      <c r="AM21" s="182">
        <f>IF(AK21=0,0,AK21/$R21*เงื่อนไข!$B$4)</f>
        <v>0</v>
      </c>
      <c r="AN21" s="188">
        <f t="shared" si="22"/>
        <v>0</v>
      </c>
      <c r="AO21" s="182">
        <f>SUMIF(วันทำงาน!$F$164:$F$254,$B21,วันทำงาน!$K$164:$K$254)</f>
        <v>0</v>
      </c>
      <c r="AP21" s="190">
        <f>IF((AND($W21&gt;=100%,$W21&lt;&gt;"")),เงื่อนไข!$F$8*AH21/$V21,0)</f>
        <v>0</v>
      </c>
      <c r="AQ21" s="193">
        <f>วันทำงาน!AU21</f>
        <v>0</v>
      </c>
      <c r="AR21" s="155"/>
      <c r="AS21" s="155">
        <f>IF(W21="",0,IF($W21&gt;=100%,เงื่อนไข!$P$4,IF($W21&gt;=80%,เงื่อนไข!$O$4,IF($W21&gt;=50%,เงื่อนไข!$N$4,IF($W21&lt;50%,เงื่อนไข!$M$4)))))</f>
        <v>0</v>
      </c>
      <c r="AT21" s="186">
        <f t="shared" si="23"/>
        <v>0</v>
      </c>
      <c r="AU21" s="182">
        <f t="shared" si="24"/>
        <v>0</v>
      </c>
      <c r="AV21" s="182">
        <f>IF(AT21=0,0,AT21/$R21*เงื่อนไข!$B$4)</f>
        <v>0</v>
      </c>
      <c r="AW21" s="188">
        <f t="shared" si="25"/>
        <v>0</v>
      </c>
      <c r="AX21" s="182">
        <f>SUMIF(วันทำงาน!$F$164:$F$254,$B21,วันทำงาน!$L$164:$L$254)</f>
        <v>0</v>
      </c>
      <c r="AY21" s="190">
        <f>IF((AND($W21&gt;=100%,$W21&lt;&gt;"")),เงื่อนไข!$F$8*AQ21/$V21,0)</f>
        <v>0</v>
      </c>
    </row>
    <row r="22" spans="1:51" s="6" customFormat="1" ht="13.2" customHeight="1" x14ac:dyDescent="0.25">
      <c r="A22" s="129" t="str">
        <f>IF(วันทำงาน!A22&lt;&gt;"",วันทำงาน!A22,"")</f>
        <v/>
      </c>
      <c r="B22" s="129" t="str">
        <f>IF(วันทำงาน!B22&lt;&gt;"",วันทำงาน!B22,"")</f>
        <v/>
      </c>
      <c r="C22" s="129"/>
      <c r="D22" s="129" t="str">
        <f>IF(วันทำงาน!C22&lt;&gt;"",วันทำงาน!C22,"")</f>
        <v/>
      </c>
      <c r="E22" s="130" t="str">
        <f>IF(วันทำงาน!D22&lt;&gt;"",วันทำงาน!D22,"")</f>
        <v/>
      </c>
      <c r="F22" s="93" t="str">
        <f>IF(วันทำงาน!E22&lt;&gt;"",วันทำงาน!E22,"")</f>
        <v/>
      </c>
      <c r="G22" s="129" t="str">
        <f>IF(วันทำงาน!F22&lt;&gt;"",วันทำงาน!F22,"")</f>
        <v/>
      </c>
      <c r="H22" s="141" t="str">
        <f>IF(F22="Salesman",วันทำงาน!G22,"")</f>
        <v/>
      </c>
      <c r="I22" s="146" t="str">
        <f>IF($H22="","",AB22/$R22*(100%-เงื่อนไข!$B$4))</f>
        <v/>
      </c>
      <c r="J22" s="146" t="str">
        <f>IF($H22="","",AK22/$R22*(100%-เงื่อนไข!$B$4))</f>
        <v/>
      </c>
      <c r="K22" s="146" t="str">
        <f>IF($H22="","",AT22/$R22*(100%-เงื่อนไข!$B$4))</f>
        <v/>
      </c>
      <c r="L22" s="146" t="str">
        <f t="shared" si="12"/>
        <v/>
      </c>
      <c r="M22" s="147" t="str">
        <f>IF((OR(วันทำงาน!H22="",$F$1="")),"",IF(F22="Salesman",วันทำงาน!H22,""))</f>
        <v/>
      </c>
      <c r="N22" s="115">
        <f>IF($M22="",0,IF($X22="P",Y22*เงื่อนไข!$C$5,0))</f>
        <v>0</v>
      </c>
      <c r="O22" s="115">
        <f>IF($M22="",0,IF($X22="P",AH22*เงื่อนไข!$C$5,0))</f>
        <v>0</v>
      </c>
      <c r="P22" s="146">
        <f>IF($M22="",0,IF($X22="P",AQ22*เงื่อนไข!$C$5,0))</f>
        <v>0</v>
      </c>
      <c r="Q22" s="146">
        <f t="shared" si="13"/>
        <v>0</v>
      </c>
      <c r="R22" s="129" t="str">
        <f>IF(วันทำงาน!J22&lt;&gt;"",วันทำงาน!J22,"")</f>
        <v/>
      </c>
      <c r="S22" s="129" t="str">
        <f>IF(วันทำงาน!K22&lt;&gt;"",วันทำงาน!K22,"")</f>
        <v/>
      </c>
      <c r="T22" s="162" t="str">
        <f>IF(วันทำงาน!AZ22&lt;&gt;"",วันทำงาน!AZ22,"")</f>
        <v/>
      </c>
      <c r="U22" s="110" t="str">
        <f>IF(A22="","",_xlfn.IFNA(VLOOKUP($F22,เงื่อนไข!$A$4:$P$7,3,0),0))</f>
        <v/>
      </c>
      <c r="V22" s="110">
        <f t="shared" si="14"/>
        <v>0</v>
      </c>
      <c r="W22" s="109" t="str">
        <f t="shared" si="15"/>
        <v/>
      </c>
      <c r="X22" s="196" t="str">
        <f t="shared" si="16"/>
        <v/>
      </c>
      <c r="Y22" s="193">
        <f>วันทำงาน!AQ22</f>
        <v>0</v>
      </c>
      <c r="Z22" s="155"/>
      <c r="AA22" s="155">
        <f>IF($W22="",0,IF($W22&gt;=100%,เงื่อนไข!$H$4,IF($W22&gt;=80%,เงื่อนไข!$G$4,IF($W22&gt;=50%,เงื่อนไข!$F$4,IF($W22&lt;50%,เงื่อนไข!$E$4)))))</f>
        <v>0</v>
      </c>
      <c r="AB22" s="186">
        <f t="shared" si="17"/>
        <v>0</v>
      </c>
      <c r="AC22" s="146">
        <f t="shared" si="18"/>
        <v>0</v>
      </c>
      <c r="AD22" s="182">
        <f>IF(AB22=0,0,AB22/$R22*เงื่อนไข!$B$4)</f>
        <v>0</v>
      </c>
      <c r="AE22" s="188">
        <f t="shared" si="19"/>
        <v>0</v>
      </c>
      <c r="AF22" s="182">
        <f>SUMIF(วันทำงาน!$F$164:$F$254,$B22,วันทำงาน!$J$164:$J$254)</f>
        <v>0</v>
      </c>
      <c r="AG22" s="190">
        <f>IF((AND($W22&gt;=100%,$W22&lt;&gt;"")),เงื่อนไข!$F$8*Y22/$V22,0)</f>
        <v>0</v>
      </c>
      <c r="AH22" s="188">
        <f>SUM(วันทำงาน!AR22:AT22,วันทำงาน!AV22:AX22)</f>
        <v>0</v>
      </c>
      <c r="AI22" s="155"/>
      <c r="AJ22" s="155">
        <f>IF($W22="",0,IF($W22&gt;=100%,เงื่อนไข!$L$4,IF($W22&gt;=80%,เงื่อนไข!$K$4,IF($W22&gt;=50%,เงื่อนไข!$J$4,IF($W22&lt;50%,เงื่อนไข!$I$4)))))</f>
        <v>0</v>
      </c>
      <c r="AK22" s="186">
        <f t="shared" si="20"/>
        <v>0</v>
      </c>
      <c r="AL22" s="182">
        <f t="shared" si="21"/>
        <v>0</v>
      </c>
      <c r="AM22" s="182">
        <f>IF(AK22=0,0,AK22/$R22*เงื่อนไข!$B$4)</f>
        <v>0</v>
      </c>
      <c r="AN22" s="188">
        <f t="shared" si="22"/>
        <v>0</v>
      </c>
      <c r="AO22" s="182">
        <f>SUMIF(วันทำงาน!$F$164:$F$254,$B22,วันทำงาน!$K$164:$K$254)</f>
        <v>0</v>
      </c>
      <c r="AP22" s="190">
        <f>IF((AND($W22&gt;=100%,$W22&lt;&gt;"")),เงื่อนไข!$F$8*AH22/$V22,0)</f>
        <v>0</v>
      </c>
      <c r="AQ22" s="193">
        <f>วันทำงาน!AU22</f>
        <v>0</v>
      </c>
      <c r="AR22" s="155"/>
      <c r="AS22" s="155">
        <f>IF(W22="",0,IF($W22&gt;=100%,เงื่อนไข!$P$4,IF($W22&gt;=80%,เงื่อนไข!$O$4,IF($W22&gt;=50%,เงื่อนไข!$N$4,IF($W22&lt;50%,เงื่อนไข!$M$4)))))</f>
        <v>0</v>
      </c>
      <c r="AT22" s="186">
        <f t="shared" si="23"/>
        <v>0</v>
      </c>
      <c r="AU22" s="182">
        <f t="shared" si="24"/>
        <v>0</v>
      </c>
      <c r="AV22" s="182">
        <f>IF(AT22=0,0,AT22/$R22*เงื่อนไข!$B$4)</f>
        <v>0</v>
      </c>
      <c r="AW22" s="188">
        <f t="shared" si="25"/>
        <v>0</v>
      </c>
      <c r="AX22" s="182">
        <f>SUMIF(วันทำงาน!$F$164:$F$254,$B22,วันทำงาน!$L$164:$L$254)</f>
        <v>0</v>
      </c>
      <c r="AY22" s="190">
        <f>IF((AND($W22&gt;=100%,$W22&lt;&gt;"")),เงื่อนไข!$F$8*AQ22/$V22,0)</f>
        <v>0</v>
      </c>
    </row>
    <row r="23" spans="1:51" s="6" customFormat="1" ht="13.2" customHeight="1" x14ac:dyDescent="0.25">
      <c r="A23" s="129" t="str">
        <f>IF(วันทำงาน!A23&lt;&gt;"",วันทำงาน!A23,"")</f>
        <v/>
      </c>
      <c r="B23" s="129" t="str">
        <f>IF(วันทำงาน!B23&lt;&gt;"",วันทำงาน!B23,"")</f>
        <v/>
      </c>
      <c r="C23" s="129"/>
      <c r="D23" s="129" t="str">
        <f>IF(วันทำงาน!C23&lt;&gt;"",วันทำงาน!C23,"")</f>
        <v/>
      </c>
      <c r="E23" s="130" t="str">
        <f>IF(วันทำงาน!D23&lt;&gt;"",วันทำงาน!D23,"")</f>
        <v/>
      </c>
      <c r="F23" s="93" t="str">
        <f>IF(วันทำงาน!E23&lt;&gt;"",วันทำงาน!E23,"")</f>
        <v/>
      </c>
      <c r="G23" s="129" t="str">
        <f>IF(วันทำงาน!F23&lt;&gt;"",วันทำงาน!F23,"")</f>
        <v/>
      </c>
      <c r="H23" s="141" t="str">
        <f>IF(F23="Salesman",วันทำงาน!G23,"")</f>
        <v/>
      </c>
      <c r="I23" s="146" t="str">
        <f>IF($H23="","",AB23/$R23*(100%-เงื่อนไข!$B$4))</f>
        <v/>
      </c>
      <c r="J23" s="146" t="str">
        <f>IF($H23="","",AK23/$R23*(100%-เงื่อนไข!$B$4))</f>
        <v/>
      </c>
      <c r="K23" s="146" t="str">
        <f>IF($H23="","",AT23/$R23*(100%-เงื่อนไข!$B$4))</f>
        <v/>
      </c>
      <c r="L23" s="146" t="str">
        <f t="shared" si="12"/>
        <v/>
      </c>
      <c r="M23" s="147" t="str">
        <f>IF((OR(วันทำงาน!H23="",$F$1="")),"",IF(F23="Salesman",วันทำงาน!H23,""))</f>
        <v/>
      </c>
      <c r="N23" s="115">
        <f>IF($M23="",0,IF($X23="P",Y23*เงื่อนไข!$C$5,0))</f>
        <v>0</v>
      </c>
      <c r="O23" s="115">
        <f>IF($M23="",0,IF($X23="P",AH23*เงื่อนไข!$C$5,0))</f>
        <v>0</v>
      </c>
      <c r="P23" s="146">
        <f>IF($M23="",0,IF($X23="P",AQ23*เงื่อนไข!$C$5,0))</f>
        <v>0</v>
      </c>
      <c r="Q23" s="146">
        <f t="shared" si="13"/>
        <v>0</v>
      </c>
      <c r="R23" s="129" t="str">
        <f>IF(วันทำงาน!J23&lt;&gt;"",วันทำงาน!J23,"")</f>
        <v/>
      </c>
      <c r="S23" s="129" t="str">
        <f>IF(วันทำงาน!K23&lt;&gt;"",วันทำงาน!K23,"")</f>
        <v/>
      </c>
      <c r="T23" s="162" t="str">
        <f>IF(วันทำงาน!AZ23&lt;&gt;"",วันทำงาน!AZ23,"")</f>
        <v/>
      </c>
      <c r="U23" s="110" t="str">
        <f>IF(A23="","",_xlfn.IFNA(VLOOKUP($F23,เงื่อนไข!$A$4:$P$7,3,0),0))</f>
        <v/>
      </c>
      <c r="V23" s="110">
        <f t="shared" si="14"/>
        <v>0</v>
      </c>
      <c r="W23" s="109" t="str">
        <f t="shared" si="15"/>
        <v/>
      </c>
      <c r="X23" s="196" t="str">
        <f t="shared" si="16"/>
        <v/>
      </c>
      <c r="Y23" s="193">
        <f>วันทำงาน!AQ23</f>
        <v>0</v>
      </c>
      <c r="Z23" s="155"/>
      <c r="AA23" s="155">
        <f>IF($W23="",0,IF($W23&gt;=100%,เงื่อนไข!$H$4,IF($W23&gt;=80%,เงื่อนไข!$G$4,IF($W23&gt;=50%,เงื่อนไข!$F$4,IF($W23&lt;50%,เงื่อนไข!$E$4)))))</f>
        <v>0</v>
      </c>
      <c r="AB23" s="186">
        <f t="shared" si="17"/>
        <v>0</v>
      </c>
      <c r="AC23" s="146">
        <f t="shared" si="18"/>
        <v>0</v>
      </c>
      <c r="AD23" s="182">
        <f>IF(AB23=0,0,AB23/$R23*เงื่อนไข!$B$4)</f>
        <v>0</v>
      </c>
      <c r="AE23" s="188">
        <f t="shared" si="19"/>
        <v>0</v>
      </c>
      <c r="AF23" s="182">
        <f>SUMIF(วันทำงาน!$F$164:$F$254,$B23,วันทำงาน!$J$164:$J$254)</f>
        <v>0</v>
      </c>
      <c r="AG23" s="190">
        <f>IF((AND($W23&gt;=100%,$W23&lt;&gt;"")),เงื่อนไข!$F$8*Y23/$V23,0)</f>
        <v>0</v>
      </c>
      <c r="AH23" s="188">
        <f>SUM(วันทำงาน!AR23:AT23,วันทำงาน!AV23:AX23)</f>
        <v>0</v>
      </c>
      <c r="AI23" s="155"/>
      <c r="AJ23" s="155">
        <f>IF($W23="",0,IF($W23&gt;=100%,เงื่อนไข!$L$4,IF($W23&gt;=80%,เงื่อนไข!$K$4,IF($W23&gt;=50%,เงื่อนไข!$J$4,IF($W23&lt;50%,เงื่อนไข!$I$4)))))</f>
        <v>0</v>
      </c>
      <c r="AK23" s="186">
        <f t="shared" si="20"/>
        <v>0</v>
      </c>
      <c r="AL23" s="182">
        <f t="shared" si="21"/>
        <v>0</v>
      </c>
      <c r="AM23" s="182">
        <f>IF(AK23=0,0,AK23/$R23*เงื่อนไข!$B$4)</f>
        <v>0</v>
      </c>
      <c r="AN23" s="188">
        <f t="shared" si="22"/>
        <v>0</v>
      </c>
      <c r="AO23" s="182">
        <f>SUMIF(วันทำงาน!$F$164:$F$254,$B23,วันทำงาน!$K$164:$K$254)</f>
        <v>0</v>
      </c>
      <c r="AP23" s="190">
        <f>IF((AND($W23&gt;=100%,$W23&lt;&gt;"")),เงื่อนไข!$F$8*AH23/$V23,0)</f>
        <v>0</v>
      </c>
      <c r="AQ23" s="193">
        <f>วันทำงาน!AU23</f>
        <v>0</v>
      </c>
      <c r="AR23" s="155"/>
      <c r="AS23" s="155">
        <f>IF(W23="",0,IF($W23&gt;=100%,เงื่อนไข!$P$4,IF($W23&gt;=80%,เงื่อนไข!$O$4,IF($W23&gt;=50%,เงื่อนไข!$N$4,IF($W23&lt;50%,เงื่อนไข!$M$4)))))</f>
        <v>0</v>
      </c>
      <c r="AT23" s="186">
        <f t="shared" si="23"/>
        <v>0</v>
      </c>
      <c r="AU23" s="182">
        <f t="shared" si="24"/>
        <v>0</v>
      </c>
      <c r="AV23" s="182">
        <f>IF(AT23=0,0,AT23/$R23*เงื่อนไข!$B$4)</f>
        <v>0</v>
      </c>
      <c r="AW23" s="188">
        <f t="shared" si="25"/>
        <v>0</v>
      </c>
      <c r="AX23" s="182">
        <f>SUMIF(วันทำงาน!$F$164:$F$254,$B23,วันทำงาน!$L$164:$L$254)</f>
        <v>0</v>
      </c>
      <c r="AY23" s="190">
        <f>IF((AND($W23&gt;=100%,$W23&lt;&gt;"")),เงื่อนไข!$F$8*AQ23/$V23,0)</f>
        <v>0</v>
      </c>
    </row>
    <row r="24" spans="1:51" s="6" customFormat="1" ht="13.2" customHeight="1" x14ac:dyDescent="0.25">
      <c r="A24" s="129" t="str">
        <f>IF(วันทำงาน!A24&lt;&gt;"",วันทำงาน!A24,"")</f>
        <v/>
      </c>
      <c r="B24" s="129" t="str">
        <f>IF(วันทำงาน!B24&lt;&gt;"",วันทำงาน!B24,"")</f>
        <v/>
      </c>
      <c r="C24" s="129"/>
      <c r="D24" s="129" t="str">
        <f>IF(วันทำงาน!C24&lt;&gt;"",วันทำงาน!C24,"")</f>
        <v/>
      </c>
      <c r="E24" s="130" t="str">
        <f>IF(วันทำงาน!D24&lt;&gt;"",วันทำงาน!D24,"")</f>
        <v/>
      </c>
      <c r="F24" s="93" t="str">
        <f>IF(วันทำงาน!E24&lt;&gt;"",วันทำงาน!E24,"")</f>
        <v/>
      </c>
      <c r="G24" s="129" t="str">
        <f>IF(วันทำงาน!F24&lt;&gt;"",วันทำงาน!F24,"")</f>
        <v/>
      </c>
      <c r="H24" s="141" t="str">
        <f>IF(F24="Salesman",วันทำงาน!G24,"")</f>
        <v/>
      </c>
      <c r="I24" s="146" t="str">
        <f>IF($H24="","",AB24/$R24*(100%-เงื่อนไข!$B$4))</f>
        <v/>
      </c>
      <c r="J24" s="146" t="str">
        <f>IF($H24="","",AK24/$R24*(100%-เงื่อนไข!$B$4))</f>
        <v/>
      </c>
      <c r="K24" s="146" t="str">
        <f>IF($H24="","",AT24/$R24*(100%-เงื่อนไข!$B$4))</f>
        <v/>
      </c>
      <c r="L24" s="146" t="str">
        <f t="shared" si="12"/>
        <v/>
      </c>
      <c r="M24" s="147" t="str">
        <f>IF((OR(วันทำงาน!H24="",$F$1="")),"",IF(F24="Salesman",วันทำงาน!H24,""))</f>
        <v/>
      </c>
      <c r="N24" s="115">
        <f>IF($M24="",0,IF($X24="P",Y24*เงื่อนไข!$C$5,0))</f>
        <v>0</v>
      </c>
      <c r="O24" s="115">
        <f>IF($M24="",0,IF($X24="P",AH24*เงื่อนไข!$C$5,0))</f>
        <v>0</v>
      </c>
      <c r="P24" s="146">
        <f>IF($M24="",0,IF($X24="P",AQ24*เงื่อนไข!$C$5,0))</f>
        <v>0</v>
      </c>
      <c r="Q24" s="146">
        <f t="shared" si="13"/>
        <v>0</v>
      </c>
      <c r="R24" s="129" t="str">
        <f>IF(วันทำงาน!J24&lt;&gt;"",วันทำงาน!J24,"")</f>
        <v/>
      </c>
      <c r="S24" s="129" t="str">
        <f>IF(วันทำงาน!K24&lt;&gt;"",วันทำงาน!K24,"")</f>
        <v/>
      </c>
      <c r="T24" s="162" t="str">
        <f>IF(วันทำงาน!AZ24&lt;&gt;"",วันทำงาน!AZ24,"")</f>
        <v/>
      </c>
      <c r="U24" s="110" t="str">
        <f>IF(A24="","",_xlfn.IFNA(VLOOKUP($F24,เงื่อนไข!$A$4:$P$7,3,0),0))</f>
        <v/>
      </c>
      <c r="V24" s="110">
        <f t="shared" si="14"/>
        <v>0</v>
      </c>
      <c r="W24" s="109" t="str">
        <f t="shared" si="15"/>
        <v/>
      </c>
      <c r="X24" s="196" t="str">
        <f t="shared" si="16"/>
        <v/>
      </c>
      <c r="Y24" s="193">
        <f>วันทำงาน!AQ24</f>
        <v>0</v>
      </c>
      <c r="Z24" s="155"/>
      <c r="AA24" s="155">
        <f>IF($W24="",0,IF($W24&gt;=100%,เงื่อนไข!$H$4,IF($W24&gt;=80%,เงื่อนไข!$G$4,IF($W24&gt;=50%,เงื่อนไข!$F$4,IF($W24&lt;50%,เงื่อนไข!$E$4)))))</f>
        <v>0</v>
      </c>
      <c r="AB24" s="186">
        <f t="shared" si="17"/>
        <v>0</v>
      </c>
      <c r="AC24" s="146">
        <f t="shared" si="18"/>
        <v>0</v>
      </c>
      <c r="AD24" s="182">
        <f>IF(AB24=0,0,AB24/$R24*เงื่อนไข!$B$4)</f>
        <v>0</v>
      </c>
      <c r="AE24" s="188">
        <f t="shared" si="19"/>
        <v>0</v>
      </c>
      <c r="AF24" s="182">
        <f>SUMIF(วันทำงาน!$F$164:$F$254,$B24,วันทำงาน!$J$164:$J$254)</f>
        <v>0</v>
      </c>
      <c r="AG24" s="190">
        <f>IF((AND($W24&gt;=100%,$W24&lt;&gt;"")),เงื่อนไข!$F$8*Y24/$V24,0)</f>
        <v>0</v>
      </c>
      <c r="AH24" s="188">
        <f>SUM(วันทำงาน!AR24:AT24,วันทำงาน!AV24:AX24)</f>
        <v>0</v>
      </c>
      <c r="AI24" s="155"/>
      <c r="AJ24" s="155">
        <f>IF($W24="",0,IF($W24&gt;=100%,เงื่อนไข!$L$4,IF($W24&gt;=80%,เงื่อนไข!$K$4,IF($W24&gt;=50%,เงื่อนไข!$J$4,IF($W24&lt;50%,เงื่อนไข!$I$4)))))</f>
        <v>0</v>
      </c>
      <c r="AK24" s="186">
        <f t="shared" si="20"/>
        <v>0</v>
      </c>
      <c r="AL24" s="182">
        <f t="shared" si="21"/>
        <v>0</v>
      </c>
      <c r="AM24" s="182">
        <f>IF(AK24=0,0,AK24/$R24*เงื่อนไข!$B$4)</f>
        <v>0</v>
      </c>
      <c r="AN24" s="188">
        <f t="shared" si="22"/>
        <v>0</v>
      </c>
      <c r="AO24" s="182">
        <f>SUMIF(วันทำงาน!$F$164:$F$254,$B24,วันทำงาน!$K$164:$K$254)</f>
        <v>0</v>
      </c>
      <c r="AP24" s="190">
        <f>IF((AND($W24&gt;=100%,$W24&lt;&gt;"")),เงื่อนไข!$F$8*AH24/$V24,0)</f>
        <v>0</v>
      </c>
      <c r="AQ24" s="193">
        <f>วันทำงาน!AU24</f>
        <v>0</v>
      </c>
      <c r="AR24" s="155"/>
      <c r="AS24" s="155">
        <f>IF(W24="",0,IF($W24&gt;=100%,เงื่อนไข!$P$4,IF($W24&gt;=80%,เงื่อนไข!$O$4,IF($W24&gt;=50%,เงื่อนไข!$N$4,IF($W24&lt;50%,เงื่อนไข!$M$4)))))</f>
        <v>0</v>
      </c>
      <c r="AT24" s="186">
        <f t="shared" si="23"/>
        <v>0</v>
      </c>
      <c r="AU24" s="182">
        <f t="shared" si="24"/>
        <v>0</v>
      </c>
      <c r="AV24" s="182">
        <f>IF(AT24=0,0,AT24/$R24*เงื่อนไข!$B$4)</f>
        <v>0</v>
      </c>
      <c r="AW24" s="188">
        <f t="shared" si="25"/>
        <v>0</v>
      </c>
      <c r="AX24" s="182">
        <f>SUMIF(วันทำงาน!$F$164:$F$254,$B24,วันทำงาน!$L$164:$L$254)</f>
        <v>0</v>
      </c>
      <c r="AY24" s="190">
        <f>IF((AND($W24&gt;=100%,$W24&lt;&gt;"")),เงื่อนไข!$F$8*AQ24/$V24,0)</f>
        <v>0</v>
      </c>
    </row>
    <row r="25" spans="1:51" s="6" customFormat="1" ht="13.2" customHeight="1" x14ac:dyDescent="0.25">
      <c r="A25" s="129" t="str">
        <f>IF(วันทำงาน!A25&lt;&gt;"",วันทำงาน!A25,"")</f>
        <v/>
      </c>
      <c r="B25" s="129" t="str">
        <f>IF(วันทำงาน!B25&lt;&gt;"",วันทำงาน!B25,"")</f>
        <v/>
      </c>
      <c r="C25" s="129"/>
      <c r="D25" s="129" t="str">
        <f>IF(วันทำงาน!C25&lt;&gt;"",วันทำงาน!C25,"")</f>
        <v/>
      </c>
      <c r="E25" s="130" t="str">
        <f>IF(วันทำงาน!D25&lt;&gt;"",วันทำงาน!D25,"")</f>
        <v/>
      </c>
      <c r="F25" s="93" t="str">
        <f>IF(วันทำงาน!E25&lt;&gt;"",วันทำงาน!E25,"")</f>
        <v/>
      </c>
      <c r="G25" s="129" t="str">
        <f>IF(วันทำงาน!F25&lt;&gt;"",วันทำงาน!F25,"")</f>
        <v/>
      </c>
      <c r="H25" s="141" t="str">
        <f>IF(F25="Salesman",วันทำงาน!G25,"")</f>
        <v/>
      </c>
      <c r="I25" s="146" t="str">
        <f>IF($H25="","",AB25/$R25*(100%-เงื่อนไข!$B$4))</f>
        <v/>
      </c>
      <c r="J25" s="146" t="str">
        <f>IF($H25="","",AK25/$R25*(100%-เงื่อนไข!$B$4))</f>
        <v/>
      </c>
      <c r="K25" s="146" t="str">
        <f>IF($H25="","",AT25/$R25*(100%-เงื่อนไข!$B$4))</f>
        <v/>
      </c>
      <c r="L25" s="146" t="str">
        <f t="shared" si="12"/>
        <v/>
      </c>
      <c r="M25" s="147" t="str">
        <f>IF((OR(วันทำงาน!H25="",$F$1="")),"",IF(F25="Salesman",วันทำงาน!H25,""))</f>
        <v/>
      </c>
      <c r="N25" s="115">
        <f>IF($M25="",0,IF($X25="P",Y25*เงื่อนไข!$C$5,0))</f>
        <v>0</v>
      </c>
      <c r="O25" s="115">
        <f>IF($M25="",0,IF($X25="P",AH25*เงื่อนไข!$C$5,0))</f>
        <v>0</v>
      </c>
      <c r="P25" s="146">
        <f>IF($M25="",0,IF($X25="P",AQ25*เงื่อนไข!$C$5,0))</f>
        <v>0</v>
      </c>
      <c r="Q25" s="146">
        <f t="shared" si="13"/>
        <v>0</v>
      </c>
      <c r="R25" s="129" t="str">
        <f>IF(วันทำงาน!J25&lt;&gt;"",วันทำงาน!J25,"")</f>
        <v/>
      </c>
      <c r="S25" s="129" t="str">
        <f>IF(วันทำงาน!K25&lt;&gt;"",วันทำงาน!K25,"")</f>
        <v/>
      </c>
      <c r="T25" s="162" t="str">
        <f>IF(วันทำงาน!AZ25&lt;&gt;"",วันทำงาน!AZ25,"")</f>
        <v/>
      </c>
      <c r="U25" s="110" t="str">
        <f>IF(A25="","",_xlfn.IFNA(VLOOKUP($F25,เงื่อนไข!$A$4:$P$7,3,0),0))</f>
        <v/>
      </c>
      <c r="V25" s="110">
        <f t="shared" si="14"/>
        <v>0</v>
      </c>
      <c r="W25" s="109" t="str">
        <f t="shared" si="15"/>
        <v/>
      </c>
      <c r="X25" s="196" t="str">
        <f t="shared" si="16"/>
        <v/>
      </c>
      <c r="Y25" s="193">
        <f>วันทำงาน!AQ25</f>
        <v>0</v>
      </c>
      <c r="Z25" s="155"/>
      <c r="AA25" s="155">
        <f>IF($W25="",0,IF($W25&gt;=100%,เงื่อนไข!$H$4,IF($W25&gt;=80%,เงื่อนไข!$G$4,IF($W25&gt;=50%,เงื่อนไข!$F$4,IF($W25&lt;50%,เงื่อนไข!$E$4)))))</f>
        <v>0</v>
      </c>
      <c r="AB25" s="186">
        <f t="shared" si="17"/>
        <v>0</v>
      </c>
      <c r="AC25" s="146">
        <f t="shared" si="18"/>
        <v>0</v>
      </c>
      <c r="AD25" s="182">
        <f>IF(AB25=0,0,AB25/$R25*เงื่อนไข!$B$4)</f>
        <v>0</v>
      </c>
      <c r="AE25" s="188">
        <f t="shared" si="19"/>
        <v>0</v>
      </c>
      <c r="AF25" s="182">
        <f>SUMIF(วันทำงาน!$F$164:$F$254,$B25,วันทำงาน!$J$164:$J$254)</f>
        <v>0</v>
      </c>
      <c r="AG25" s="190">
        <f>IF((AND($W25&gt;=100%,$W25&lt;&gt;"")),เงื่อนไข!$F$8*Y25/$V25,0)</f>
        <v>0</v>
      </c>
      <c r="AH25" s="188">
        <f>SUM(วันทำงาน!AR25:AT25,วันทำงาน!AV25:AX25)</f>
        <v>0</v>
      </c>
      <c r="AI25" s="155"/>
      <c r="AJ25" s="155">
        <f>IF($W25="",0,IF($W25&gt;=100%,เงื่อนไข!$L$4,IF($W25&gt;=80%,เงื่อนไข!$K$4,IF($W25&gt;=50%,เงื่อนไข!$J$4,IF($W25&lt;50%,เงื่อนไข!$I$4)))))</f>
        <v>0</v>
      </c>
      <c r="AK25" s="186">
        <f t="shared" si="20"/>
        <v>0</v>
      </c>
      <c r="AL25" s="182">
        <f t="shared" si="21"/>
        <v>0</v>
      </c>
      <c r="AM25" s="182">
        <f>IF(AK25=0,0,AK25/$R25*เงื่อนไข!$B$4)</f>
        <v>0</v>
      </c>
      <c r="AN25" s="188">
        <f t="shared" si="22"/>
        <v>0</v>
      </c>
      <c r="AO25" s="182">
        <f>SUMIF(วันทำงาน!$F$164:$F$254,$B25,วันทำงาน!$K$164:$K$254)</f>
        <v>0</v>
      </c>
      <c r="AP25" s="190">
        <f>IF((AND($W25&gt;=100%,$W25&lt;&gt;"")),เงื่อนไข!$F$8*AH25/$V25,0)</f>
        <v>0</v>
      </c>
      <c r="AQ25" s="193">
        <f>วันทำงาน!AU25</f>
        <v>0</v>
      </c>
      <c r="AR25" s="155"/>
      <c r="AS25" s="155">
        <f>IF(W25="",0,IF($W25&gt;=100%,เงื่อนไข!$P$4,IF($W25&gt;=80%,เงื่อนไข!$O$4,IF($W25&gt;=50%,เงื่อนไข!$N$4,IF($W25&lt;50%,เงื่อนไข!$M$4)))))</f>
        <v>0</v>
      </c>
      <c r="AT25" s="186">
        <f t="shared" si="23"/>
        <v>0</v>
      </c>
      <c r="AU25" s="182">
        <f t="shared" si="24"/>
        <v>0</v>
      </c>
      <c r="AV25" s="182">
        <f>IF(AT25=0,0,AT25/$R25*เงื่อนไข!$B$4)</f>
        <v>0</v>
      </c>
      <c r="AW25" s="188">
        <f t="shared" si="25"/>
        <v>0</v>
      </c>
      <c r="AX25" s="182">
        <f>SUMIF(วันทำงาน!$F$164:$F$254,$B25,วันทำงาน!$L$164:$L$254)</f>
        <v>0</v>
      </c>
      <c r="AY25" s="190">
        <f>IF((AND($W25&gt;=100%,$W25&lt;&gt;"")),เงื่อนไข!$F$8*AQ25/$V25,0)</f>
        <v>0</v>
      </c>
    </row>
    <row r="26" spans="1:51" s="6" customFormat="1" ht="13.2" customHeight="1" x14ac:dyDescent="0.25">
      <c r="A26" s="129" t="str">
        <f>IF(วันทำงาน!A26&lt;&gt;"",วันทำงาน!A26,"")</f>
        <v/>
      </c>
      <c r="B26" s="129" t="str">
        <f>IF(วันทำงาน!B26&lt;&gt;"",วันทำงาน!B26,"")</f>
        <v/>
      </c>
      <c r="C26" s="129"/>
      <c r="D26" s="129" t="str">
        <f>IF(วันทำงาน!C26&lt;&gt;"",วันทำงาน!C26,"")</f>
        <v/>
      </c>
      <c r="E26" s="130" t="str">
        <f>IF(วันทำงาน!D26&lt;&gt;"",วันทำงาน!D26,"")</f>
        <v/>
      </c>
      <c r="F26" s="93" t="str">
        <f>IF(วันทำงาน!E26&lt;&gt;"",วันทำงาน!E26,"")</f>
        <v/>
      </c>
      <c r="G26" s="129" t="str">
        <f>IF(วันทำงาน!F26&lt;&gt;"",วันทำงาน!F26,"")</f>
        <v/>
      </c>
      <c r="H26" s="141" t="str">
        <f>IF(F26="Salesman",วันทำงาน!G26,"")</f>
        <v/>
      </c>
      <c r="I26" s="146" t="str">
        <f>IF($H26="","",AB26/$R26*(100%-เงื่อนไข!$B$4))</f>
        <v/>
      </c>
      <c r="J26" s="146" t="str">
        <f>IF($H26="","",AK26/$R26*(100%-เงื่อนไข!$B$4))</f>
        <v/>
      </c>
      <c r="K26" s="146" t="str">
        <f>IF($H26="","",AT26/$R26*(100%-เงื่อนไข!$B$4))</f>
        <v/>
      </c>
      <c r="L26" s="146" t="str">
        <f t="shared" si="12"/>
        <v/>
      </c>
      <c r="M26" s="147" t="str">
        <f>IF((OR(วันทำงาน!H26="",$F$1="")),"",IF(F26="Salesman",วันทำงาน!H26,""))</f>
        <v/>
      </c>
      <c r="N26" s="115">
        <f>IF($M26="",0,IF($X26="P",Y26*เงื่อนไข!$C$5,0))</f>
        <v>0</v>
      </c>
      <c r="O26" s="115">
        <f>IF($M26="",0,IF($X26="P",AH26*เงื่อนไข!$C$5,0))</f>
        <v>0</v>
      </c>
      <c r="P26" s="146">
        <f>IF($M26="",0,IF($X26="P",AQ26*เงื่อนไข!$C$5,0))</f>
        <v>0</v>
      </c>
      <c r="Q26" s="146">
        <f t="shared" si="13"/>
        <v>0</v>
      </c>
      <c r="R26" s="129" t="str">
        <f>IF(วันทำงาน!J26&lt;&gt;"",วันทำงาน!J26,"")</f>
        <v/>
      </c>
      <c r="S26" s="129" t="str">
        <f>IF(วันทำงาน!K26&lt;&gt;"",วันทำงาน!K26,"")</f>
        <v/>
      </c>
      <c r="T26" s="162" t="str">
        <f>IF(วันทำงาน!AZ26&lt;&gt;"",วันทำงาน!AZ26,"")</f>
        <v/>
      </c>
      <c r="U26" s="110" t="str">
        <f>IF(A26="","",_xlfn.IFNA(VLOOKUP($F26,เงื่อนไข!$A$4:$P$7,3,0),0))</f>
        <v/>
      </c>
      <c r="V26" s="110">
        <f t="shared" si="14"/>
        <v>0</v>
      </c>
      <c r="W26" s="109" t="str">
        <f t="shared" si="15"/>
        <v/>
      </c>
      <c r="X26" s="196" t="str">
        <f t="shared" si="16"/>
        <v/>
      </c>
      <c r="Y26" s="193">
        <f>วันทำงาน!AQ26</f>
        <v>0</v>
      </c>
      <c r="Z26" s="155"/>
      <c r="AA26" s="155">
        <f>IF($W26="",0,IF($W26&gt;=100%,เงื่อนไข!$H$4,IF($W26&gt;=80%,เงื่อนไข!$G$4,IF($W26&gt;=50%,เงื่อนไข!$F$4,IF($W26&lt;50%,เงื่อนไข!$E$4)))))</f>
        <v>0</v>
      </c>
      <c r="AB26" s="186">
        <f t="shared" si="17"/>
        <v>0</v>
      </c>
      <c r="AC26" s="146">
        <f t="shared" si="18"/>
        <v>0</v>
      </c>
      <c r="AD26" s="182">
        <f>IF(AB26=0,0,AB26/$R26*เงื่อนไข!$B$4)</f>
        <v>0</v>
      </c>
      <c r="AE26" s="188">
        <f t="shared" si="19"/>
        <v>0</v>
      </c>
      <c r="AF26" s="182">
        <f>SUMIF(วันทำงาน!$F$164:$F$254,$B26,วันทำงาน!$J$164:$J$254)</f>
        <v>0</v>
      </c>
      <c r="AG26" s="190">
        <f>IF((AND($W26&gt;=100%,$W26&lt;&gt;"")),เงื่อนไข!$F$8*Y26/$V26,0)</f>
        <v>0</v>
      </c>
      <c r="AH26" s="188">
        <f>SUM(วันทำงาน!AR26:AT26,วันทำงาน!AV26:AX26)</f>
        <v>0</v>
      </c>
      <c r="AI26" s="155"/>
      <c r="AJ26" s="155">
        <f>IF($W26="",0,IF($W26&gt;=100%,เงื่อนไข!$L$4,IF($W26&gt;=80%,เงื่อนไข!$K$4,IF($W26&gt;=50%,เงื่อนไข!$J$4,IF($W26&lt;50%,เงื่อนไข!$I$4)))))</f>
        <v>0</v>
      </c>
      <c r="AK26" s="186">
        <f t="shared" si="20"/>
        <v>0</v>
      </c>
      <c r="AL26" s="182">
        <f t="shared" si="21"/>
        <v>0</v>
      </c>
      <c r="AM26" s="182">
        <f>IF(AK26=0,0,AK26/$R26*เงื่อนไข!$B$4)</f>
        <v>0</v>
      </c>
      <c r="AN26" s="188">
        <f t="shared" si="22"/>
        <v>0</v>
      </c>
      <c r="AO26" s="182">
        <f>SUMIF(วันทำงาน!$F$164:$F$254,$B26,วันทำงาน!$K$164:$K$254)</f>
        <v>0</v>
      </c>
      <c r="AP26" s="190">
        <f>IF((AND($W26&gt;=100%,$W26&lt;&gt;"")),เงื่อนไข!$F$8*AH26/$V26,0)</f>
        <v>0</v>
      </c>
      <c r="AQ26" s="193">
        <f>วันทำงาน!AU26</f>
        <v>0</v>
      </c>
      <c r="AR26" s="155"/>
      <c r="AS26" s="155">
        <f>IF(W26="",0,IF($W26&gt;=100%,เงื่อนไข!$P$4,IF($W26&gt;=80%,เงื่อนไข!$O$4,IF($W26&gt;=50%,เงื่อนไข!$N$4,IF($W26&lt;50%,เงื่อนไข!$M$4)))))</f>
        <v>0</v>
      </c>
      <c r="AT26" s="186">
        <f t="shared" si="23"/>
        <v>0</v>
      </c>
      <c r="AU26" s="182">
        <f t="shared" si="24"/>
        <v>0</v>
      </c>
      <c r="AV26" s="182">
        <f>IF(AT26=0,0,AT26/$R26*เงื่อนไข!$B$4)</f>
        <v>0</v>
      </c>
      <c r="AW26" s="188">
        <f t="shared" si="25"/>
        <v>0</v>
      </c>
      <c r="AX26" s="182">
        <f>SUMIF(วันทำงาน!$F$164:$F$254,$B26,วันทำงาน!$L$164:$L$254)</f>
        <v>0</v>
      </c>
      <c r="AY26" s="190">
        <f>IF((AND($W26&gt;=100%,$W26&lt;&gt;"")),เงื่อนไข!$F$8*AQ26/$V26,0)</f>
        <v>0</v>
      </c>
    </row>
    <row r="27" spans="1:51" s="6" customFormat="1" ht="13.2" customHeight="1" x14ac:dyDescent="0.25">
      <c r="A27" s="129" t="str">
        <f>IF(วันทำงาน!A27&lt;&gt;"",วันทำงาน!A27,"")</f>
        <v/>
      </c>
      <c r="B27" s="129" t="str">
        <f>IF(วันทำงาน!B27&lt;&gt;"",วันทำงาน!B27,"")</f>
        <v/>
      </c>
      <c r="C27" s="129"/>
      <c r="D27" s="129" t="str">
        <f>IF(วันทำงาน!C27&lt;&gt;"",วันทำงาน!C27,"")</f>
        <v/>
      </c>
      <c r="E27" s="130" t="str">
        <f>IF(วันทำงาน!D27&lt;&gt;"",วันทำงาน!D27,"")</f>
        <v/>
      </c>
      <c r="F27" s="93" t="str">
        <f>IF(วันทำงาน!E27&lt;&gt;"",วันทำงาน!E27,"")</f>
        <v/>
      </c>
      <c r="G27" s="129" t="str">
        <f>IF(วันทำงาน!F27&lt;&gt;"",วันทำงาน!F27,"")</f>
        <v/>
      </c>
      <c r="H27" s="141" t="str">
        <f>IF(F27="Salesman",วันทำงาน!G27,"")</f>
        <v/>
      </c>
      <c r="I27" s="146" t="str">
        <f>IF($H27="","",AB27/$R27*(100%-เงื่อนไข!$B$4))</f>
        <v/>
      </c>
      <c r="J27" s="146" t="str">
        <f>IF($H27="","",AK27/$R27*(100%-เงื่อนไข!$B$4))</f>
        <v/>
      </c>
      <c r="K27" s="146" t="str">
        <f>IF($H27="","",AT27/$R27*(100%-เงื่อนไข!$B$4))</f>
        <v/>
      </c>
      <c r="L27" s="146" t="str">
        <f t="shared" si="12"/>
        <v/>
      </c>
      <c r="M27" s="147" t="str">
        <f>IF((OR(วันทำงาน!H27="",$F$1="")),"",IF(F27="Salesman",วันทำงาน!H27,""))</f>
        <v/>
      </c>
      <c r="N27" s="115">
        <f>IF($M27="",0,IF($X27="P",Y27*เงื่อนไข!$C$5,0))</f>
        <v>0</v>
      </c>
      <c r="O27" s="115">
        <f>IF($M27="",0,IF($X27="P",AH27*เงื่อนไข!$C$5,0))</f>
        <v>0</v>
      </c>
      <c r="P27" s="146">
        <f>IF($M27="",0,IF($X27="P",AQ27*เงื่อนไข!$C$5,0))</f>
        <v>0</v>
      </c>
      <c r="Q27" s="146">
        <f t="shared" si="13"/>
        <v>0</v>
      </c>
      <c r="R27" s="129" t="str">
        <f>IF(วันทำงาน!J27&lt;&gt;"",วันทำงาน!J27,"")</f>
        <v/>
      </c>
      <c r="S27" s="129" t="str">
        <f>IF(วันทำงาน!K27&lt;&gt;"",วันทำงาน!K27,"")</f>
        <v/>
      </c>
      <c r="T27" s="162" t="str">
        <f>IF(วันทำงาน!AZ27&lt;&gt;"",วันทำงาน!AZ27,"")</f>
        <v/>
      </c>
      <c r="U27" s="110" t="str">
        <f>IF(A27="","",_xlfn.IFNA(VLOOKUP($F27,เงื่อนไข!$A$4:$P$7,3,0),0))</f>
        <v/>
      </c>
      <c r="V27" s="110">
        <f t="shared" si="14"/>
        <v>0</v>
      </c>
      <c r="W27" s="109" t="str">
        <f t="shared" si="15"/>
        <v/>
      </c>
      <c r="X27" s="196" t="str">
        <f t="shared" si="16"/>
        <v/>
      </c>
      <c r="Y27" s="193">
        <f>วันทำงาน!AQ27</f>
        <v>0</v>
      </c>
      <c r="Z27" s="155"/>
      <c r="AA27" s="155">
        <f>IF($W27="",0,IF($W27&gt;=100%,เงื่อนไข!$H$4,IF($W27&gt;=80%,เงื่อนไข!$G$4,IF($W27&gt;=50%,เงื่อนไข!$F$4,IF($W27&lt;50%,เงื่อนไข!$E$4)))))</f>
        <v>0</v>
      </c>
      <c r="AB27" s="186">
        <f t="shared" si="17"/>
        <v>0</v>
      </c>
      <c r="AC27" s="146">
        <f t="shared" si="18"/>
        <v>0</v>
      </c>
      <c r="AD27" s="182">
        <f>IF(AB27=0,0,AB27/$R27*เงื่อนไข!$B$4)</f>
        <v>0</v>
      </c>
      <c r="AE27" s="188">
        <f t="shared" si="19"/>
        <v>0</v>
      </c>
      <c r="AF27" s="182">
        <f>SUMIF(วันทำงาน!$F$164:$F$254,$B27,วันทำงาน!$J$164:$J$254)</f>
        <v>0</v>
      </c>
      <c r="AG27" s="190">
        <f>IF((AND($W27&gt;=100%,$W27&lt;&gt;"")),เงื่อนไข!$F$8*Y27/$V27,0)</f>
        <v>0</v>
      </c>
      <c r="AH27" s="188">
        <f>SUM(วันทำงาน!AR27:AT27,วันทำงาน!AV27:AX27)</f>
        <v>0</v>
      </c>
      <c r="AI27" s="155"/>
      <c r="AJ27" s="155">
        <f>IF($W27="",0,IF($W27&gt;=100%,เงื่อนไข!$L$4,IF($W27&gt;=80%,เงื่อนไข!$K$4,IF($W27&gt;=50%,เงื่อนไข!$J$4,IF($W27&lt;50%,เงื่อนไข!$I$4)))))</f>
        <v>0</v>
      </c>
      <c r="AK27" s="186">
        <f t="shared" si="20"/>
        <v>0</v>
      </c>
      <c r="AL27" s="182">
        <f t="shared" si="21"/>
        <v>0</v>
      </c>
      <c r="AM27" s="182">
        <f>IF(AK27=0,0,AK27/$R27*เงื่อนไข!$B$4)</f>
        <v>0</v>
      </c>
      <c r="AN27" s="188">
        <f t="shared" si="22"/>
        <v>0</v>
      </c>
      <c r="AO27" s="182">
        <f>SUMIF(วันทำงาน!$F$164:$F$254,$B27,วันทำงาน!$K$164:$K$254)</f>
        <v>0</v>
      </c>
      <c r="AP27" s="190">
        <f>IF((AND($W27&gt;=100%,$W27&lt;&gt;"")),เงื่อนไข!$F$8*AH27/$V27,0)</f>
        <v>0</v>
      </c>
      <c r="AQ27" s="193">
        <f>วันทำงาน!AU27</f>
        <v>0</v>
      </c>
      <c r="AR27" s="155"/>
      <c r="AS27" s="155">
        <f>IF(W27="",0,IF($W27&gt;=100%,เงื่อนไข!$P$4,IF($W27&gt;=80%,เงื่อนไข!$O$4,IF($W27&gt;=50%,เงื่อนไข!$N$4,IF($W27&lt;50%,เงื่อนไข!$M$4)))))</f>
        <v>0</v>
      </c>
      <c r="AT27" s="186">
        <f t="shared" si="23"/>
        <v>0</v>
      </c>
      <c r="AU27" s="182">
        <f t="shared" si="24"/>
        <v>0</v>
      </c>
      <c r="AV27" s="182">
        <f>IF(AT27=0,0,AT27/$R27*เงื่อนไข!$B$4)</f>
        <v>0</v>
      </c>
      <c r="AW27" s="188">
        <f t="shared" si="25"/>
        <v>0</v>
      </c>
      <c r="AX27" s="182">
        <f>SUMIF(วันทำงาน!$F$164:$F$254,$B27,วันทำงาน!$L$164:$L$254)</f>
        <v>0</v>
      </c>
      <c r="AY27" s="190">
        <f>IF((AND($W27&gt;=100%,$W27&lt;&gt;"")),เงื่อนไข!$F$8*AQ27/$V27,0)</f>
        <v>0</v>
      </c>
    </row>
    <row r="28" spans="1:51" s="6" customFormat="1" ht="13.2" customHeight="1" x14ac:dyDescent="0.25">
      <c r="A28" s="129" t="str">
        <f>IF(วันทำงาน!A28&lt;&gt;"",วันทำงาน!A28,"")</f>
        <v/>
      </c>
      <c r="B28" s="129" t="str">
        <f>IF(วันทำงาน!B28&lt;&gt;"",วันทำงาน!B28,"")</f>
        <v/>
      </c>
      <c r="C28" s="129"/>
      <c r="D28" s="129" t="str">
        <f>IF(วันทำงาน!C28&lt;&gt;"",วันทำงาน!C28,"")</f>
        <v/>
      </c>
      <c r="E28" s="130" t="str">
        <f>IF(วันทำงาน!D28&lt;&gt;"",วันทำงาน!D28,"")</f>
        <v/>
      </c>
      <c r="F28" s="93" t="str">
        <f>IF(วันทำงาน!E28&lt;&gt;"",วันทำงาน!E28,"")</f>
        <v/>
      </c>
      <c r="G28" s="129" t="str">
        <f>IF(วันทำงาน!F28&lt;&gt;"",วันทำงาน!F28,"")</f>
        <v/>
      </c>
      <c r="H28" s="141" t="str">
        <f>IF(F28="Salesman",วันทำงาน!G28,"")</f>
        <v/>
      </c>
      <c r="I28" s="146" t="str">
        <f>IF($H28="","",AB28/$R28*(100%-เงื่อนไข!$B$4))</f>
        <v/>
      </c>
      <c r="J28" s="146" t="str">
        <f>IF($H28="","",AK28/$R28*(100%-เงื่อนไข!$B$4))</f>
        <v/>
      </c>
      <c r="K28" s="146" t="str">
        <f>IF($H28="","",AT28/$R28*(100%-เงื่อนไข!$B$4))</f>
        <v/>
      </c>
      <c r="L28" s="146" t="str">
        <f t="shared" si="12"/>
        <v/>
      </c>
      <c r="M28" s="147" t="str">
        <f>IF((OR(วันทำงาน!H28="",$F$1="")),"",IF(F28="Salesman",วันทำงาน!H28,""))</f>
        <v/>
      </c>
      <c r="N28" s="115">
        <f>IF($M28="",0,IF($X28="P",Y28*เงื่อนไข!$C$5,0))</f>
        <v>0</v>
      </c>
      <c r="O28" s="115">
        <f>IF($M28="",0,IF($X28="P",AH28*เงื่อนไข!$C$5,0))</f>
        <v>0</v>
      </c>
      <c r="P28" s="146">
        <f>IF($M28="",0,IF($X28="P",AQ28*เงื่อนไข!$C$5,0))</f>
        <v>0</v>
      </c>
      <c r="Q28" s="146">
        <f t="shared" si="13"/>
        <v>0</v>
      </c>
      <c r="R28" s="129" t="str">
        <f>IF(วันทำงาน!J28&lt;&gt;"",วันทำงาน!J28,"")</f>
        <v/>
      </c>
      <c r="S28" s="129" t="str">
        <f>IF(วันทำงาน!K28&lt;&gt;"",วันทำงาน!K28,"")</f>
        <v/>
      </c>
      <c r="T28" s="162" t="str">
        <f>IF(วันทำงาน!AZ28&lt;&gt;"",วันทำงาน!AZ28,"")</f>
        <v/>
      </c>
      <c r="U28" s="110" t="str">
        <f>IF(A28="","",_xlfn.IFNA(VLOOKUP($F28,เงื่อนไข!$A$4:$P$7,3,0),0))</f>
        <v/>
      </c>
      <c r="V28" s="110">
        <f t="shared" si="14"/>
        <v>0</v>
      </c>
      <c r="W28" s="109" t="str">
        <f t="shared" si="15"/>
        <v/>
      </c>
      <c r="X28" s="196" t="str">
        <f t="shared" si="16"/>
        <v/>
      </c>
      <c r="Y28" s="193">
        <f>วันทำงาน!AQ28</f>
        <v>0</v>
      </c>
      <c r="Z28" s="155"/>
      <c r="AA28" s="155">
        <f>IF($W28="",0,IF($W28&gt;=100%,เงื่อนไข!$H$4,IF($W28&gt;=80%,เงื่อนไข!$G$4,IF($W28&gt;=50%,เงื่อนไข!$F$4,IF($W28&lt;50%,เงื่อนไข!$E$4)))))</f>
        <v>0</v>
      </c>
      <c r="AB28" s="186">
        <f t="shared" si="17"/>
        <v>0</v>
      </c>
      <c r="AC28" s="146">
        <f t="shared" si="18"/>
        <v>0</v>
      </c>
      <c r="AD28" s="182">
        <f>IF(AB28=0,0,AB28/$R28*เงื่อนไข!$B$4)</f>
        <v>0</v>
      </c>
      <c r="AE28" s="188">
        <f t="shared" si="19"/>
        <v>0</v>
      </c>
      <c r="AF28" s="182">
        <f>SUMIF(วันทำงาน!$F$164:$F$254,$B28,วันทำงาน!$J$164:$J$254)</f>
        <v>0</v>
      </c>
      <c r="AG28" s="190">
        <f>IF((AND($W28&gt;=100%,$W28&lt;&gt;"")),เงื่อนไข!$F$8*Y28/$V28,0)</f>
        <v>0</v>
      </c>
      <c r="AH28" s="188">
        <f>SUM(วันทำงาน!AR28:AT28,วันทำงาน!AV28:AX28)</f>
        <v>0</v>
      </c>
      <c r="AI28" s="155"/>
      <c r="AJ28" s="155">
        <f>IF($W28="",0,IF($W28&gt;=100%,เงื่อนไข!$L$4,IF($W28&gt;=80%,เงื่อนไข!$K$4,IF($W28&gt;=50%,เงื่อนไข!$J$4,IF($W28&lt;50%,เงื่อนไข!$I$4)))))</f>
        <v>0</v>
      </c>
      <c r="AK28" s="186">
        <f t="shared" si="20"/>
        <v>0</v>
      </c>
      <c r="AL28" s="182">
        <f t="shared" si="21"/>
        <v>0</v>
      </c>
      <c r="AM28" s="182">
        <f>IF(AK28=0,0,AK28/$R28*เงื่อนไข!$B$4)</f>
        <v>0</v>
      </c>
      <c r="AN28" s="188">
        <f t="shared" si="22"/>
        <v>0</v>
      </c>
      <c r="AO28" s="182">
        <f>SUMIF(วันทำงาน!$F$164:$F$254,$B28,วันทำงาน!$K$164:$K$254)</f>
        <v>0</v>
      </c>
      <c r="AP28" s="190">
        <f>IF((AND($W28&gt;=100%,$W28&lt;&gt;"")),เงื่อนไข!$F$8*AH28/$V28,0)</f>
        <v>0</v>
      </c>
      <c r="AQ28" s="193">
        <f>วันทำงาน!AU28</f>
        <v>0</v>
      </c>
      <c r="AR28" s="155"/>
      <c r="AS28" s="155">
        <f>IF(W28="",0,IF($W28&gt;=100%,เงื่อนไข!$P$4,IF($W28&gt;=80%,เงื่อนไข!$O$4,IF($W28&gt;=50%,เงื่อนไข!$N$4,IF($W28&lt;50%,เงื่อนไข!$M$4)))))</f>
        <v>0</v>
      </c>
      <c r="AT28" s="186">
        <f t="shared" si="23"/>
        <v>0</v>
      </c>
      <c r="AU28" s="182">
        <f t="shared" si="24"/>
        <v>0</v>
      </c>
      <c r="AV28" s="182">
        <f>IF(AT28=0,0,AT28/$R28*เงื่อนไข!$B$4)</f>
        <v>0</v>
      </c>
      <c r="AW28" s="188">
        <f t="shared" si="25"/>
        <v>0</v>
      </c>
      <c r="AX28" s="182">
        <f>SUMIF(วันทำงาน!$F$164:$F$254,$B28,วันทำงาน!$L$164:$L$254)</f>
        <v>0</v>
      </c>
      <c r="AY28" s="190">
        <f>IF((AND($W28&gt;=100%,$W28&lt;&gt;"")),เงื่อนไข!$F$8*AQ28/$V28,0)</f>
        <v>0</v>
      </c>
    </row>
    <row r="29" spans="1:51" s="6" customFormat="1" ht="13.2" customHeight="1" x14ac:dyDescent="0.25">
      <c r="A29" s="129" t="str">
        <f>IF(วันทำงาน!A29&lt;&gt;"",วันทำงาน!A29,"")</f>
        <v/>
      </c>
      <c r="B29" s="129" t="str">
        <f>IF(วันทำงาน!B29&lt;&gt;"",วันทำงาน!B29,"")</f>
        <v/>
      </c>
      <c r="C29" s="129"/>
      <c r="D29" s="129" t="str">
        <f>IF(วันทำงาน!C29&lt;&gt;"",วันทำงาน!C29,"")</f>
        <v/>
      </c>
      <c r="E29" s="130" t="str">
        <f>IF(วันทำงาน!D29&lt;&gt;"",วันทำงาน!D29,"")</f>
        <v/>
      </c>
      <c r="F29" s="93" t="str">
        <f>IF(วันทำงาน!E29&lt;&gt;"",วันทำงาน!E29,"")</f>
        <v/>
      </c>
      <c r="G29" s="129" t="str">
        <f>IF(วันทำงาน!F29&lt;&gt;"",วันทำงาน!F29,"")</f>
        <v/>
      </c>
      <c r="H29" s="141" t="str">
        <f>IF(F29="Salesman",วันทำงาน!G29,"")</f>
        <v/>
      </c>
      <c r="I29" s="146" t="str">
        <f>IF($H29="","",AB29/$R29*(100%-เงื่อนไข!$B$4))</f>
        <v/>
      </c>
      <c r="J29" s="146" t="str">
        <f>IF($H29="","",AK29/$R29*(100%-เงื่อนไข!$B$4))</f>
        <v/>
      </c>
      <c r="K29" s="146" t="str">
        <f>IF($H29="","",AT29/$R29*(100%-เงื่อนไข!$B$4))</f>
        <v/>
      </c>
      <c r="L29" s="146" t="str">
        <f t="shared" si="12"/>
        <v/>
      </c>
      <c r="M29" s="147" t="str">
        <f>IF((OR(วันทำงาน!H29="",$F$1="")),"",IF(F29="Salesman",วันทำงาน!H29,""))</f>
        <v/>
      </c>
      <c r="N29" s="115">
        <f>IF($M29="",0,IF($X29="P",Y29*เงื่อนไข!$C$5,0))</f>
        <v>0</v>
      </c>
      <c r="O29" s="115">
        <f>IF($M29="",0,IF($X29="P",AH29*เงื่อนไข!$C$5,0))</f>
        <v>0</v>
      </c>
      <c r="P29" s="146">
        <f>IF($M29="",0,IF($X29="P",AQ29*เงื่อนไข!$C$5,0))</f>
        <v>0</v>
      </c>
      <c r="Q29" s="146">
        <f t="shared" si="13"/>
        <v>0</v>
      </c>
      <c r="R29" s="129" t="str">
        <f>IF(วันทำงาน!J29&lt;&gt;"",วันทำงาน!J29,"")</f>
        <v/>
      </c>
      <c r="S29" s="129" t="str">
        <f>IF(วันทำงาน!K29&lt;&gt;"",วันทำงาน!K29,"")</f>
        <v/>
      </c>
      <c r="T29" s="162" t="str">
        <f>IF(วันทำงาน!AZ29&lt;&gt;"",วันทำงาน!AZ29,"")</f>
        <v/>
      </c>
      <c r="U29" s="110" t="str">
        <f>IF(A29="","",_xlfn.IFNA(VLOOKUP($F29,เงื่อนไข!$A$4:$P$7,3,0),0))</f>
        <v/>
      </c>
      <c r="V29" s="110">
        <f t="shared" si="14"/>
        <v>0</v>
      </c>
      <c r="W29" s="109" t="str">
        <f t="shared" si="15"/>
        <v/>
      </c>
      <c r="X29" s="196" t="str">
        <f t="shared" si="16"/>
        <v/>
      </c>
      <c r="Y29" s="193">
        <f>วันทำงาน!AQ29</f>
        <v>0</v>
      </c>
      <c r="Z29" s="155"/>
      <c r="AA29" s="155">
        <f>IF($W29="",0,IF($W29&gt;=100%,เงื่อนไข!$H$4,IF($W29&gt;=80%,เงื่อนไข!$G$4,IF($W29&gt;=50%,เงื่อนไข!$F$4,IF($W29&lt;50%,เงื่อนไข!$E$4)))))</f>
        <v>0</v>
      </c>
      <c r="AB29" s="186">
        <f t="shared" si="17"/>
        <v>0</v>
      </c>
      <c r="AC29" s="146">
        <f t="shared" si="18"/>
        <v>0</v>
      </c>
      <c r="AD29" s="182">
        <f>IF(AB29=0,0,AB29/$R29*เงื่อนไข!$B$4)</f>
        <v>0</v>
      </c>
      <c r="AE29" s="188">
        <f t="shared" si="19"/>
        <v>0</v>
      </c>
      <c r="AF29" s="182">
        <f>SUMIF(วันทำงาน!$F$164:$F$254,$B29,วันทำงาน!$J$164:$J$254)</f>
        <v>0</v>
      </c>
      <c r="AG29" s="190">
        <f>IF((AND($W29&gt;=100%,$W29&lt;&gt;"")),เงื่อนไข!$F$8*Y29/$V29,0)</f>
        <v>0</v>
      </c>
      <c r="AH29" s="188">
        <f>SUM(วันทำงาน!AR29:AT29,วันทำงาน!AV29:AX29)</f>
        <v>0</v>
      </c>
      <c r="AI29" s="155"/>
      <c r="AJ29" s="155">
        <f>IF($W29="",0,IF($W29&gt;=100%,เงื่อนไข!$L$4,IF($W29&gt;=80%,เงื่อนไข!$K$4,IF($W29&gt;=50%,เงื่อนไข!$J$4,IF($W29&lt;50%,เงื่อนไข!$I$4)))))</f>
        <v>0</v>
      </c>
      <c r="AK29" s="186">
        <f t="shared" si="20"/>
        <v>0</v>
      </c>
      <c r="AL29" s="182">
        <f t="shared" si="21"/>
        <v>0</v>
      </c>
      <c r="AM29" s="182">
        <f>IF(AK29=0,0,AK29/$R29*เงื่อนไข!$B$4)</f>
        <v>0</v>
      </c>
      <c r="AN29" s="188">
        <f t="shared" si="22"/>
        <v>0</v>
      </c>
      <c r="AO29" s="182">
        <f>SUMIF(วันทำงาน!$F$164:$F$254,$B29,วันทำงาน!$K$164:$K$254)</f>
        <v>0</v>
      </c>
      <c r="AP29" s="190">
        <f>IF((AND($W29&gt;=100%,$W29&lt;&gt;"")),เงื่อนไข!$F$8*AH29/$V29,0)</f>
        <v>0</v>
      </c>
      <c r="AQ29" s="193">
        <f>วันทำงาน!AU29</f>
        <v>0</v>
      </c>
      <c r="AR29" s="155"/>
      <c r="AS29" s="155">
        <f>IF(W29="",0,IF($W29&gt;=100%,เงื่อนไข!$P$4,IF($W29&gt;=80%,เงื่อนไข!$O$4,IF($W29&gt;=50%,เงื่อนไข!$N$4,IF($W29&lt;50%,เงื่อนไข!$M$4)))))</f>
        <v>0</v>
      </c>
      <c r="AT29" s="186">
        <f t="shared" si="23"/>
        <v>0</v>
      </c>
      <c r="AU29" s="182">
        <f t="shared" si="24"/>
        <v>0</v>
      </c>
      <c r="AV29" s="182">
        <f>IF(AT29=0,0,AT29/$R29*เงื่อนไข!$B$4)</f>
        <v>0</v>
      </c>
      <c r="AW29" s="188">
        <f t="shared" si="25"/>
        <v>0</v>
      </c>
      <c r="AX29" s="182">
        <f>SUMIF(วันทำงาน!$F$164:$F$254,$B29,วันทำงาน!$L$164:$L$254)</f>
        <v>0</v>
      </c>
      <c r="AY29" s="190">
        <f>IF((AND($W29&gt;=100%,$W29&lt;&gt;"")),เงื่อนไข!$F$8*AQ29/$V29,0)</f>
        <v>0</v>
      </c>
    </row>
    <row r="30" spans="1:51" s="6" customFormat="1" ht="13.2" customHeight="1" x14ac:dyDescent="0.25">
      <c r="A30" s="129" t="str">
        <f>IF(วันทำงาน!A30&lt;&gt;"",วันทำงาน!A30,"")</f>
        <v/>
      </c>
      <c r="B30" s="129" t="str">
        <f>IF(วันทำงาน!B30&lt;&gt;"",วันทำงาน!B30,"")</f>
        <v/>
      </c>
      <c r="C30" s="129"/>
      <c r="D30" s="129" t="str">
        <f>IF(วันทำงาน!C30&lt;&gt;"",วันทำงาน!C30,"")</f>
        <v/>
      </c>
      <c r="E30" s="130" t="str">
        <f>IF(วันทำงาน!D30&lt;&gt;"",วันทำงาน!D30,"")</f>
        <v/>
      </c>
      <c r="F30" s="93" t="str">
        <f>IF(วันทำงาน!E30&lt;&gt;"",วันทำงาน!E30,"")</f>
        <v/>
      </c>
      <c r="G30" s="129" t="str">
        <f>IF(วันทำงาน!F30&lt;&gt;"",วันทำงาน!F30,"")</f>
        <v/>
      </c>
      <c r="H30" s="141" t="str">
        <f>IF(F30="Salesman",วันทำงาน!G30,"")</f>
        <v/>
      </c>
      <c r="I30" s="146" t="str">
        <f>IF($H30="","",AB30/$R30*(100%-เงื่อนไข!$B$4))</f>
        <v/>
      </c>
      <c r="J30" s="146" t="str">
        <f>IF($H30="","",AK30/$R30*(100%-เงื่อนไข!$B$4))</f>
        <v/>
      </c>
      <c r="K30" s="146" t="str">
        <f>IF($H30="","",AT30/$R30*(100%-เงื่อนไข!$B$4))</f>
        <v/>
      </c>
      <c r="L30" s="146" t="str">
        <f t="shared" si="12"/>
        <v/>
      </c>
      <c r="M30" s="147" t="str">
        <f>IF((OR(วันทำงาน!H30="",$F$1="")),"",IF(F30="Salesman",วันทำงาน!H30,""))</f>
        <v/>
      </c>
      <c r="N30" s="115">
        <f>IF($M30="",0,IF($X30="P",Y30*เงื่อนไข!$C$5,0))</f>
        <v>0</v>
      </c>
      <c r="O30" s="115">
        <f>IF($M30="",0,IF($X30="P",AH30*เงื่อนไข!$C$5,0))</f>
        <v>0</v>
      </c>
      <c r="P30" s="146">
        <f>IF($M30="",0,IF($X30="P",AQ30*เงื่อนไข!$C$5,0))</f>
        <v>0</v>
      </c>
      <c r="Q30" s="146">
        <f t="shared" si="13"/>
        <v>0</v>
      </c>
      <c r="R30" s="129" t="str">
        <f>IF(วันทำงาน!J30&lt;&gt;"",วันทำงาน!J30,"")</f>
        <v/>
      </c>
      <c r="S30" s="129" t="str">
        <f>IF(วันทำงาน!K30&lt;&gt;"",วันทำงาน!K30,"")</f>
        <v/>
      </c>
      <c r="T30" s="162" t="str">
        <f>IF(วันทำงาน!AZ30&lt;&gt;"",วันทำงาน!AZ30,"")</f>
        <v/>
      </c>
      <c r="U30" s="110" t="str">
        <f>IF(A30="","",_xlfn.IFNA(VLOOKUP($F30,เงื่อนไข!$A$4:$P$7,3,0),0))</f>
        <v/>
      </c>
      <c r="V30" s="110">
        <f t="shared" si="14"/>
        <v>0</v>
      </c>
      <c r="W30" s="109" t="str">
        <f t="shared" si="15"/>
        <v/>
      </c>
      <c r="X30" s="196" t="str">
        <f t="shared" si="16"/>
        <v/>
      </c>
      <c r="Y30" s="193">
        <f>วันทำงาน!AQ30</f>
        <v>0</v>
      </c>
      <c r="Z30" s="155"/>
      <c r="AA30" s="155">
        <f>IF($W30="",0,IF($W30&gt;=100%,เงื่อนไข!$H$4,IF($W30&gt;=80%,เงื่อนไข!$G$4,IF($W30&gt;=50%,เงื่อนไข!$F$4,IF($W30&lt;50%,เงื่อนไข!$E$4)))))</f>
        <v>0</v>
      </c>
      <c r="AB30" s="186">
        <f t="shared" si="17"/>
        <v>0</v>
      </c>
      <c r="AC30" s="146">
        <f t="shared" si="18"/>
        <v>0</v>
      </c>
      <c r="AD30" s="182">
        <f>IF(AB30=0,0,AB30/$R30*เงื่อนไข!$B$4)</f>
        <v>0</v>
      </c>
      <c r="AE30" s="188">
        <f t="shared" si="19"/>
        <v>0</v>
      </c>
      <c r="AF30" s="182">
        <f>SUMIF(วันทำงาน!$F$164:$F$254,$B30,วันทำงาน!$J$164:$J$254)</f>
        <v>0</v>
      </c>
      <c r="AG30" s="190">
        <f>IF((AND($W30&gt;=100%,$W30&lt;&gt;"")),เงื่อนไข!$F$8*Y30/$V30,0)</f>
        <v>0</v>
      </c>
      <c r="AH30" s="188">
        <f>SUM(วันทำงาน!AR30:AT30,วันทำงาน!AV30:AX30)</f>
        <v>0</v>
      </c>
      <c r="AI30" s="155"/>
      <c r="AJ30" s="155">
        <f>IF($W30="",0,IF($W30&gt;=100%,เงื่อนไข!$L$4,IF($W30&gt;=80%,เงื่อนไข!$K$4,IF($W30&gt;=50%,เงื่อนไข!$J$4,IF($W30&lt;50%,เงื่อนไข!$I$4)))))</f>
        <v>0</v>
      </c>
      <c r="AK30" s="186">
        <f t="shared" si="20"/>
        <v>0</v>
      </c>
      <c r="AL30" s="182">
        <f t="shared" si="21"/>
        <v>0</v>
      </c>
      <c r="AM30" s="182">
        <f>IF(AK30=0,0,AK30/$R30*เงื่อนไข!$B$4)</f>
        <v>0</v>
      </c>
      <c r="AN30" s="188">
        <f t="shared" si="22"/>
        <v>0</v>
      </c>
      <c r="AO30" s="182">
        <f>SUMIF(วันทำงาน!$F$164:$F$254,$B30,วันทำงาน!$K$164:$K$254)</f>
        <v>0</v>
      </c>
      <c r="AP30" s="190">
        <f>IF((AND($W30&gt;=100%,$W30&lt;&gt;"")),เงื่อนไข!$F$8*AH30/$V30,0)</f>
        <v>0</v>
      </c>
      <c r="AQ30" s="193">
        <f>วันทำงาน!AU30</f>
        <v>0</v>
      </c>
      <c r="AR30" s="155"/>
      <c r="AS30" s="155">
        <f>IF(W30="",0,IF($W30&gt;=100%,เงื่อนไข!$P$4,IF($W30&gt;=80%,เงื่อนไข!$O$4,IF($W30&gt;=50%,เงื่อนไข!$N$4,IF($W30&lt;50%,เงื่อนไข!$M$4)))))</f>
        <v>0</v>
      </c>
      <c r="AT30" s="186">
        <f t="shared" si="23"/>
        <v>0</v>
      </c>
      <c r="AU30" s="182">
        <f t="shared" si="24"/>
        <v>0</v>
      </c>
      <c r="AV30" s="182">
        <f>IF(AT30=0,0,AT30/$R30*เงื่อนไข!$B$4)</f>
        <v>0</v>
      </c>
      <c r="AW30" s="188">
        <f t="shared" si="25"/>
        <v>0</v>
      </c>
      <c r="AX30" s="182">
        <f>SUMIF(วันทำงาน!$F$164:$F$254,$B30,วันทำงาน!$L$164:$L$254)</f>
        <v>0</v>
      </c>
      <c r="AY30" s="190">
        <f>IF((AND($W30&gt;=100%,$W30&lt;&gt;"")),เงื่อนไข!$F$8*AQ30/$V30,0)</f>
        <v>0</v>
      </c>
    </row>
    <row r="31" spans="1:51" s="6" customFormat="1" ht="13.2" customHeight="1" x14ac:dyDescent="0.25">
      <c r="A31" s="129" t="str">
        <f>IF(วันทำงาน!A31&lt;&gt;"",วันทำงาน!A31,"")</f>
        <v/>
      </c>
      <c r="B31" s="129" t="str">
        <f>IF(วันทำงาน!B31&lt;&gt;"",วันทำงาน!B31,"")</f>
        <v/>
      </c>
      <c r="C31" s="129"/>
      <c r="D31" s="129" t="str">
        <f>IF(วันทำงาน!C31&lt;&gt;"",วันทำงาน!C31,"")</f>
        <v/>
      </c>
      <c r="E31" s="130" t="str">
        <f>IF(วันทำงาน!D31&lt;&gt;"",วันทำงาน!D31,"")</f>
        <v/>
      </c>
      <c r="F31" s="93" t="str">
        <f>IF(วันทำงาน!E31&lt;&gt;"",วันทำงาน!E31,"")</f>
        <v/>
      </c>
      <c r="G31" s="129" t="str">
        <f>IF(วันทำงาน!F31&lt;&gt;"",วันทำงาน!F31,"")</f>
        <v/>
      </c>
      <c r="H31" s="141" t="str">
        <f>IF(F31="Salesman",วันทำงาน!G31,"")</f>
        <v/>
      </c>
      <c r="I31" s="146" t="str">
        <f>IF($H31="","",AB31/$R31*(100%-เงื่อนไข!$B$4))</f>
        <v/>
      </c>
      <c r="J31" s="146" t="str">
        <f>IF($H31="","",AK31/$R31*(100%-เงื่อนไข!$B$4))</f>
        <v/>
      </c>
      <c r="K31" s="146" t="str">
        <f>IF($H31="","",AT31/$R31*(100%-เงื่อนไข!$B$4))</f>
        <v/>
      </c>
      <c r="L31" s="146" t="str">
        <f t="shared" si="12"/>
        <v/>
      </c>
      <c r="M31" s="147" t="str">
        <f>IF((OR(วันทำงาน!H31="",$F$1="")),"",IF(F31="Salesman",วันทำงาน!H31,""))</f>
        <v/>
      </c>
      <c r="N31" s="115">
        <f>IF($M31="",0,IF($X31="P",Y31*เงื่อนไข!$C$5,0))</f>
        <v>0</v>
      </c>
      <c r="O31" s="115">
        <f>IF($M31="",0,IF($X31="P",AH31*เงื่อนไข!$C$5,0))</f>
        <v>0</v>
      </c>
      <c r="P31" s="146">
        <f>IF($M31="",0,IF($X31="P",AQ31*เงื่อนไข!$C$5,0))</f>
        <v>0</v>
      </c>
      <c r="Q31" s="146">
        <f t="shared" si="13"/>
        <v>0</v>
      </c>
      <c r="R31" s="129" t="str">
        <f>IF(วันทำงาน!J31&lt;&gt;"",วันทำงาน!J31,"")</f>
        <v/>
      </c>
      <c r="S31" s="129" t="str">
        <f>IF(วันทำงาน!K31&lt;&gt;"",วันทำงาน!K31,"")</f>
        <v/>
      </c>
      <c r="T31" s="162" t="str">
        <f>IF(วันทำงาน!AZ31&lt;&gt;"",วันทำงาน!AZ31,"")</f>
        <v/>
      </c>
      <c r="U31" s="110" t="str">
        <f>IF(A31="","",_xlfn.IFNA(VLOOKUP($F31,เงื่อนไข!$A$4:$P$7,3,0),0))</f>
        <v/>
      </c>
      <c r="V31" s="110">
        <f t="shared" si="14"/>
        <v>0</v>
      </c>
      <c r="W31" s="109" t="str">
        <f t="shared" si="15"/>
        <v/>
      </c>
      <c r="X31" s="196" t="str">
        <f t="shared" si="16"/>
        <v/>
      </c>
      <c r="Y31" s="193">
        <f>วันทำงาน!AQ31</f>
        <v>0</v>
      </c>
      <c r="Z31" s="155"/>
      <c r="AA31" s="155">
        <f>IF($W31="",0,IF($W31&gt;=100%,เงื่อนไข!$H$4,IF($W31&gt;=80%,เงื่อนไข!$G$4,IF($W31&gt;=50%,เงื่อนไข!$F$4,IF($W31&lt;50%,เงื่อนไข!$E$4)))))</f>
        <v>0</v>
      </c>
      <c r="AB31" s="186">
        <f t="shared" si="17"/>
        <v>0</v>
      </c>
      <c r="AC31" s="146">
        <f t="shared" si="18"/>
        <v>0</v>
      </c>
      <c r="AD31" s="182">
        <f>IF(AB31=0,0,AB31/$R31*เงื่อนไข!$B$4)</f>
        <v>0</v>
      </c>
      <c r="AE31" s="188">
        <f t="shared" si="19"/>
        <v>0</v>
      </c>
      <c r="AF31" s="182">
        <f>SUMIF(วันทำงาน!$F$164:$F$254,$B31,วันทำงาน!$J$164:$J$254)</f>
        <v>0</v>
      </c>
      <c r="AG31" s="190">
        <f>IF((AND($W31&gt;=100%,$W31&lt;&gt;"")),เงื่อนไข!$F$8*Y31/$V31,0)</f>
        <v>0</v>
      </c>
      <c r="AH31" s="188">
        <f>SUM(วันทำงาน!AR31:AT31,วันทำงาน!AV31:AX31)</f>
        <v>0</v>
      </c>
      <c r="AI31" s="155"/>
      <c r="AJ31" s="155">
        <f>IF($W31="",0,IF($W31&gt;=100%,เงื่อนไข!$L$4,IF($W31&gt;=80%,เงื่อนไข!$K$4,IF($W31&gt;=50%,เงื่อนไข!$J$4,IF($W31&lt;50%,เงื่อนไข!$I$4)))))</f>
        <v>0</v>
      </c>
      <c r="AK31" s="186">
        <f t="shared" si="20"/>
        <v>0</v>
      </c>
      <c r="AL31" s="182">
        <f t="shared" si="21"/>
        <v>0</v>
      </c>
      <c r="AM31" s="182">
        <f>IF(AK31=0,0,AK31/$R31*เงื่อนไข!$B$4)</f>
        <v>0</v>
      </c>
      <c r="AN31" s="188">
        <f t="shared" si="22"/>
        <v>0</v>
      </c>
      <c r="AO31" s="182">
        <f>SUMIF(วันทำงาน!$F$164:$F$254,$B31,วันทำงาน!$K$164:$K$254)</f>
        <v>0</v>
      </c>
      <c r="AP31" s="190">
        <f>IF((AND($W31&gt;=100%,$W31&lt;&gt;"")),เงื่อนไข!$F$8*AH31/$V31,0)</f>
        <v>0</v>
      </c>
      <c r="AQ31" s="193">
        <f>วันทำงาน!AU31</f>
        <v>0</v>
      </c>
      <c r="AR31" s="155"/>
      <c r="AS31" s="155">
        <f>IF(W31="",0,IF($W31&gt;=100%,เงื่อนไข!$P$4,IF($W31&gt;=80%,เงื่อนไข!$O$4,IF($W31&gt;=50%,เงื่อนไข!$N$4,IF($W31&lt;50%,เงื่อนไข!$M$4)))))</f>
        <v>0</v>
      </c>
      <c r="AT31" s="186">
        <f t="shared" si="23"/>
        <v>0</v>
      </c>
      <c r="AU31" s="182">
        <f t="shared" si="24"/>
        <v>0</v>
      </c>
      <c r="AV31" s="182">
        <f>IF(AT31=0,0,AT31/$R31*เงื่อนไข!$B$4)</f>
        <v>0</v>
      </c>
      <c r="AW31" s="188">
        <f t="shared" si="25"/>
        <v>0</v>
      </c>
      <c r="AX31" s="182">
        <f>SUMIF(วันทำงาน!$F$164:$F$254,$B31,วันทำงาน!$L$164:$L$254)</f>
        <v>0</v>
      </c>
      <c r="AY31" s="190">
        <f>IF((AND($W31&gt;=100%,$W31&lt;&gt;"")),เงื่อนไข!$F$8*AQ31/$V31,0)</f>
        <v>0</v>
      </c>
    </row>
    <row r="32" spans="1:51" s="6" customFormat="1" ht="13.2" customHeight="1" x14ac:dyDescent="0.25">
      <c r="A32" s="129" t="str">
        <f>IF(วันทำงาน!A32&lt;&gt;"",วันทำงาน!A32,"")</f>
        <v/>
      </c>
      <c r="B32" s="129" t="str">
        <f>IF(วันทำงาน!B32&lt;&gt;"",วันทำงาน!B32,"")</f>
        <v/>
      </c>
      <c r="C32" s="129"/>
      <c r="D32" s="129" t="str">
        <f>IF(วันทำงาน!C32&lt;&gt;"",วันทำงาน!C32,"")</f>
        <v/>
      </c>
      <c r="E32" s="130" t="str">
        <f>IF(วันทำงาน!D32&lt;&gt;"",วันทำงาน!D32,"")</f>
        <v/>
      </c>
      <c r="F32" s="93" t="str">
        <f>IF(วันทำงาน!E32&lt;&gt;"",วันทำงาน!E32,"")</f>
        <v/>
      </c>
      <c r="G32" s="129" t="str">
        <f>IF(วันทำงาน!F32&lt;&gt;"",วันทำงาน!F32,"")</f>
        <v/>
      </c>
      <c r="H32" s="141" t="str">
        <f>IF(F32="Salesman",วันทำงาน!G32,"")</f>
        <v/>
      </c>
      <c r="I32" s="146" t="str">
        <f>IF($H32="","",AB32/$R32*(100%-เงื่อนไข!$B$4))</f>
        <v/>
      </c>
      <c r="J32" s="146" t="str">
        <f>IF($H32="","",AK32/$R32*(100%-เงื่อนไข!$B$4))</f>
        <v/>
      </c>
      <c r="K32" s="146" t="str">
        <f>IF($H32="","",AT32/$R32*(100%-เงื่อนไข!$B$4))</f>
        <v/>
      </c>
      <c r="L32" s="146" t="str">
        <f t="shared" si="12"/>
        <v/>
      </c>
      <c r="M32" s="147" t="str">
        <f>IF((OR(วันทำงาน!H32="",$F$1="")),"",IF(F32="Salesman",วันทำงาน!H32,""))</f>
        <v/>
      </c>
      <c r="N32" s="115">
        <f>IF($M32="",0,IF($X32="P",Y32*เงื่อนไข!$C$5,0))</f>
        <v>0</v>
      </c>
      <c r="O32" s="115">
        <f>IF($M32="",0,IF($X32="P",AH32*เงื่อนไข!$C$5,0))</f>
        <v>0</v>
      </c>
      <c r="P32" s="146">
        <f>IF($M32="",0,IF($X32="P",AQ32*เงื่อนไข!$C$5,0))</f>
        <v>0</v>
      </c>
      <c r="Q32" s="146">
        <f t="shared" si="13"/>
        <v>0</v>
      </c>
      <c r="R32" s="129" t="str">
        <f>IF(วันทำงาน!J32&lt;&gt;"",วันทำงาน!J32,"")</f>
        <v/>
      </c>
      <c r="S32" s="129" t="str">
        <f>IF(วันทำงาน!K32&lt;&gt;"",วันทำงาน!K32,"")</f>
        <v/>
      </c>
      <c r="T32" s="162" t="str">
        <f>IF(วันทำงาน!AZ32&lt;&gt;"",วันทำงาน!AZ32,"")</f>
        <v/>
      </c>
      <c r="U32" s="110" t="str">
        <f>IF(A32="","",_xlfn.IFNA(VLOOKUP($F32,เงื่อนไข!$A$4:$P$7,3,0),0))</f>
        <v/>
      </c>
      <c r="V32" s="110">
        <f t="shared" si="14"/>
        <v>0</v>
      </c>
      <c r="W32" s="109" t="str">
        <f t="shared" si="15"/>
        <v/>
      </c>
      <c r="X32" s="196" t="str">
        <f t="shared" si="16"/>
        <v/>
      </c>
      <c r="Y32" s="193">
        <f>วันทำงาน!AQ32</f>
        <v>0</v>
      </c>
      <c r="Z32" s="155"/>
      <c r="AA32" s="155">
        <f>IF($W32="",0,IF($W32&gt;=100%,เงื่อนไข!$H$4,IF($W32&gt;=80%,เงื่อนไข!$G$4,IF($W32&gt;=50%,เงื่อนไข!$F$4,IF($W32&lt;50%,เงื่อนไข!$E$4)))))</f>
        <v>0</v>
      </c>
      <c r="AB32" s="186">
        <f t="shared" si="17"/>
        <v>0</v>
      </c>
      <c r="AC32" s="146">
        <f t="shared" si="18"/>
        <v>0</v>
      </c>
      <c r="AD32" s="182">
        <f>IF(AB32=0,0,AB32/$R32*เงื่อนไข!$B$4)</f>
        <v>0</v>
      </c>
      <c r="AE32" s="188">
        <f t="shared" si="19"/>
        <v>0</v>
      </c>
      <c r="AF32" s="182">
        <f>SUMIF(วันทำงาน!$F$164:$F$254,$B32,วันทำงาน!$J$164:$J$254)</f>
        <v>0</v>
      </c>
      <c r="AG32" s="190">
        <f>IF((AND($W32&gt;=100%,$W32&lt;&gt;"")),เงื่อนไข!$F$8*Y32/$V32,0)</f>
        <v>0</v>
      </c>
      <c r="AH32" s="188">
        <f>SUM(วันทำงาน!AR32:AT32,วันทำงาน!AV32:AX32)</f>
        <v>0</v>
      </c>
      <c r="AI32" s="155"/>
      <c r="AJ32" s="155">
        <f>IF($W32="",0,IF($W32&gt;=100%,เงื่อนไข!$L$4,IF($W32&gt;=80%,เงื่อนไข!$K$4,IF($W32&gt;=50%,เงื่อนไข!$J$4,IF($W32&lt;50%,เงื่อนไข!$I$4)))))</f>
        <v>0</v>
      </c>
      <c r="AK32" s="186">
        <f t="shared" si="20"/>
        <v>0</v>
      </c>
      <c r="AL32" s="182">
        <f t="shared" si="21"/>
        <v>0</v>
      </c>
      <c r="AM32" s="182">
        <f>IF(AK32=0,0,AK32/$R32*เงื่อนไข!$B$4)</f>
        <v>0</v>
      </c>
      <c r="AN32" s="188">
        <f t="shared" si="22"/>
        <v>0</v>
      </c>
      <c r="AO32" s="182">
        <f>SUMIF(วันทำงาน!$F$164:$F$254,$B32,วันทำงาน!$K$164:$K$254)</f>
        <v>0</v>
      </c>
      <c r="AP32" s="190">
        <f>IF((AND($W32&gt;=100%,$W32&lt;&gt;"")),เงื่อนไข!$F$8*AH32/$V32,0)</f>
        <v>0</v>
      </c>
      <c r="AQ32" s="193">
        <f>วันทำงาน!AU32</f>
        <v>0</v>
      </c>
      <c r="AR32" s="155"/>
      <c r="AS32" s="155">
        <f>IF(W32="",0,IF($W32&gt;=100%,เงื่อนไข!$P$4,IF($W32&gt;=80%,เงื่อนไข!$O$4,IF($W32&gt;=50%,เงื่อนไข!$N$4,IF($W32&lt;50%,เงื่อนไข!$M$4)))))</f>
        <v>0</v>
      </c>
      <c r="AT32" s="186">
        <f t="shared" si="23"/>
        <v>0</v>
      </c>
      <c r="AU32" s="182">
        <f t="shared" si="24"/>
        <v>0</v>
      </c>
      <c r="AV32" s="182">
        <f>IF(AT32=0,0,AT32/$R32*เงื่อนไข!$B$4)</f>
        <v>0</v>
      </c>
      <c r="AW32" s="188">
        <f t="shared" si="25"/>
        <v>0</v>
      </c>
      <c r="AX32" s="182">
        <f>SUMIF(วันทำงาน!$F$164:$F$254,$B32,วันทำงาน!$L$164:$L$254)</f>
        <v>0</v>
      </c>
      <c r="AY32" s="190">
        <f>IF((AND($W32&gt;=100%,$W32&lt;&gt;"")),เงื่อนไข!$F$8*AQ32/$V32,0)</f>
        <v>0</v>
      </c>
    </row>
    <row r="33" spans="1:51" s="6" customFormat="1" ht="13.2" customHeight="1" x14ac:dyDescent="0.25">
      <c r="A33" s="129" t="str">
        <f>IF(วันทำงาน!A33&lt;&gt;"",วันทำงาน!A33,"")</f>
        <v/>
      </c>
      <c r="B33" s="129" t="str">
        <f>IF(วันทำงาน!B33&lt;&gt;"",วันทำงาน!B33,"")</f>
        <v/>
      </c>
      <c r="C33" s="129"/>
      <c r="D33" s="129" t="str">
        <f>IF(วันทำงาน!C33&lt;&gt;"",วันทำงาน!C33,"")</f>
        <v/>
      </c>
      <c r="E33" s="130" t="str">
        <f>IF(วันทำงาน!D33&lt;&gt;"",วันทำงาน!D33,"")</f>
        <v/>
      </c>
      <c r="F33" s="93" t="str">
        <f>IF(วันทำงาน!E33&lt;&gt;"",วันทำงาน!E33,"")</f>
        <v/>
      </c>
      <c r="G33" s="129" t="str">
        <f>IF(วันทำงาน!F33&lt;&gt;"",วันทำงาน!F33,"")</f>
        <v/>
      </c>
      <c r="H33" s="141" t="str">
        <f>IF(F33="Salesman",วันทำงาน!G33,"")</f>
        <v/>
      </c>
      <c r="I33" s="146" t="str">
        <f>IF($H33="","",AB33/$R33*(100%-เงื่อนไข!$B$4))</f>
        <v/>
      </c>
      <c r="J33" s="146" t="str">
        <f>IF($H33="","",AK33/$R33*(100%-เงื่อนไข!$B$4))</f>
        <v/>
      </c>
      <c r="K33" s="146" t="str">
        <f>IF($H33="","",AT33/$R33*(100%-เงื่อนไข!$B$4))</f>
        <v/>
      </c>
      <c r="L33" s="146" t="str">
        <f t="shared" si="12"/>
        <v/>
      </c>
      <c r="M33" s="147" t="str">
        <f>IF((OR(วันทำงาน!H33="",$F$1="")),"",IF(F33="Salesman",วันทำงาน!H33,""))</f>
        <v/>
      </c>
      <c r="N33" s="115">
        <f>IF($M33="",0,IF($X33="P",Y33*เงื่อนไข!$C$5,0))</f>
        <v>0</v>
      </c>
      <c r="O33" s="115">
        <f>IF($M33="",0,IF($X33="P",AH33*เงื่อนไข!$C$5,0))</f>
        <v>0</v>
      </c>
      <c r="P33" s="146">
        <f>IF($M33="",0,IF($X33="P",AQ33*เงื่อนไข!$C$5,0))</f>
        <v>0</v>
      </c>
      <c r="Q33" s="146">
        <f t="shared" si="13"/>
        <v>0</v>
      </c>
      <c r="R33" s="129" t="str">
        <f>IF(วันทำงาน!J33&lt;&gt;"",วันทำงาน!J33,"")</f>
        <v/>
      </c>
      <c r="S33" s="129" t="str">
        <f>IF(วันทำงาน!K33&lt;&gt;"",วันทำงาน!K33,"")</f>
        <v/>
      </c>
      <c r="T33" s="162" t="str">
        <f>IF(วันทำงาน!AZ33&lt;&gt;"",วันทำงาน!AZ33,"")</f>
        <v/>
      </c>
      <c r="U33" s="110" t="str">
        <f>IF(A33="","",_xlfn.IFNA(VLOOKUP($F33,เงื่อนไข!$A$4:$P$7,3,0),0))</f>
        <v/>
      </c>
      <c r="V33" s="110">
        <f t="shared" si="14"/>
        <v>0</v>
      </c>
      <c r="W33" s="109" t="str">
        <f t="shared" si="15"/>
        <v/>
      </c>
      <c r="X33" s="196" t="str">
        <f t="shared" si="16"/>
        <v/>
      </c>
      <c r="Y33" s="193">
        <f>วันทำงาน!AQ33</f>
        <v>0</v>
      </c>
      <c r="Z33" s="155"/>
      <c r="AA33" s="155">
        <f>IF($W33="",0,IF($W33&gt;=100%,เงื่อนไข!$H$4,IF($W33&gt;=80%,เงื่อนไข!$G$4,IF($W33&gt;=50%,เงื่อนไข!$F$4,IF($W33&lt;50%,เงื่อนไข!$E$4)))))</f>
        <v>0</v>
      </c>
      <c r="AB33" s="186">
        <f t="shared" si="17"/>
        <v>0</v>
      </c>
      <c r="AC33" s="146">
        <f t="shared" si="18"/>
        <v>0</v>
      </c>
      <c r="AD33" s="182">
        <f>IF(AB33=0,0,AB33/$R33*เงื่อนไข!$B$4)</f>
        <v>0</v>
      </c>
      <c r="AE33" s="188">
        <f t="shared" si="19"/>
        <v>0</v>
      </c>
      <c r="AF33" s="182">
        <f>SUMIF(วันทำงาน!$F$164:$F$254,$B33,วันทำงาน!$J$164:$J$254)</f>
        <v>0</v>
      </c>
      <c r="AG33" s="190">
        <f>IF((AND($W33&gt;=100%,$W33&lt;&gt;"")),เงื่อนไข!$F$8*Y33/$V33,0)</f>
        <v>0</v>
      </c>
      <c r="AH33" s="188">
        <f>SUM(วันทำงาน!AR33:AT33,วันทำงาน!AV33:AX33)</f>
        <v>0</v>
      </c>
      <c r="AI33" s="155"/>
      <c r="AJ33" s="155">
        <f>IF($W33="",0,IF($W33&gt;=100%,เงื่อนไข!$L$4,IF($W33&gt;=80%,เงื่อนไข!$K$4,IF($W33&gt;=50%,เงื่อนไข!$J$4,IF($W33&lt;50%,เงื่อนไข!$I$4)))))</f>
        <v>0</v>
      </c>
      <c r="AK33" s="186">
        <f t="shared" si="20"/>
        <v>0</v>
      </c>
      <c r="AL33" s="182">
        <f t="shared" si="21"/>
        <v>0</v>
      </c>
      <c r="AM33" s="182">
        <f>IF(AK33=0,0,AK33/$R33*เงื่อนไข!$B$4)</f>
        <v>0</v>
      </c>
      <c r="AN33" s="188">
        <f t="shared" si="22"/>
        <v>0</v>
      </c>
      <c r="AO33" s="182">
        <f>SUMIF(วันทำงาน!$F$164:$F$254,$B33,วันทำงาน!$K$164:$K$254)</f>
        <v>0</v>
      </c>
      <c r="AP33" s="190">
        <f>IF((AND($W33&gt;=100%,$W33&lt;&gt;"")),เงื่อนไข!$F$8*AH33/$V33,0)</f>
        <v>0</v>
      </c>
      <c r="AQ33" s="193">
        <f>วันทำงาน!AU33</f>
        <v>0</v>
      </c>
      <c r="AR33" s="155"/>
      <c r="AS33" s="155">
        <f>IF(W33="",0,IF($W33&gt;=100%,เงื่อนไข!$P$4,IF($W33&gt;=80%,เงื่อนไข!$O$4,IF($W33&gt;=50%,เงื่อนไข!$N$4,IF($W33&lt;50%,เงื่อนไข!$M$4)))))</f>
        <v>0</v>
      </c>
      <c r="AT33" s="186">
        <f t="shared" si="23"/>
        <v>0</v>
      </c>
      <c r="AU33" s="182">
        <f t="shared" si="24"/>
        <v>0</v>
      </c>
      <c r="AV33" s="182">
        <f>IF(AT33=0,0,AT33/$R33*เงื่อนไข!$B$4)</f>
        <v>0</v>
      </c>
      <c r="AW33" s="188">
        <f t="shared" si="25"/>
        <v>0</v>
      </c>
      <c r="AX33" s="182">
        <f>SUMIF(วันทำงาน!$F$164:$F$254,$B33,วันทำงาน!$L$164:$L$254)</f>
        <v>0</v>
      </c>
      <c r="AY33" s="190">
        <f>IF((AND($W33&gt;=100%,$W33&lt;&gt;"")),เงื่อนไข!$F$8*AQ33/$V33,0)</f>
        <v>0</v>
      </c>
    </row>
    <row r="34" spans="1:51" s="6" customFormat="1" ht="13.2" customHeight="1" x14ac:dyDescent="0.25">
      <c r="A34" s="129" t="str">
        <f>IF(วันทำงาน!A34&lt;&gt;"",วันทำงาน!A34,"")</f>
        <v/>
      </c>
      <c r="B34" s="129" t="str">
        <f>IF(วันทำงาน!B34&lt;&gt;"",วันทำงาน!B34,"")</f>
        <v/>
      </c>
      <c r="C34" s="129"/>
      <c r="D34" s="129" t="str">
        <f>IF(วันทำงาน!C34&lt;&gt;"",วันทำงาน!C34,"")</f>
        <v/>
      </c>
      <c r="E34" s="130" t="str">
        <f>IF(วันทำงาน!D34&lt;&gt;"",วันทำงาน!D34,"")</f>
        <v/>
      </c>
      <c r="F34" s="93" t="str">
        <f>IF(วันทำงาน!E34&lt;&gt;"",วันทำงาน!E34,"")</f>
        <v/>
      </c>
      <c r="G34" s="129" t="str">
        <f>IF(วันทำงาน!F34&lt;&gt;"",วันทำงาน!F34,"")</f>
        <v/>
      </c>
      <c r="H34" s="141" t="str">
        <f>IF(F34="Salesman",วันทำงาน!G34,"")</f>
        <v/>
      </c>
      <c r="I34" s="146" t="str">
        <f>IF($H34="","",AB34/$R34*(100%-เงื่อนไข!$B$4))</f>
        <v/>
      </c>
      <c r="J34" s="146" t="str">
        <f>IF($H34="","",AK34/$R34*(100%-เงื่อนไข!$B$4))</f>
        <v/>
      </c>
      <c r="K34" s="146" t="str">
        <f>IF($H34="","",AT34/$R34*(100%-เงื่อนไข!$B$4))</f>
        <v/>
      </c>
      <c r="L34" s="146" t="str">
        <f t="shared" si="12"/>
        <v/>
      </c>
      <c r="M34" s="147" t="str">
        <f>IF((OR(วันทำงาน!H34="",$F$1="")),"",IF(F34="Salesman",วันทำงาน!H34,""))</f>
        <v/>
      </c>
      <c r="N34" s="115">
        <f>IF($M34="",0,IF($X34="P",Y34*เงื่อนไข!$C$5,0))</f>
        <v>0</v>
      </c>
      <c r="O34" s="115">
        <f>IF($M34="",0,IF($X34="P",AH34*เงื่อนไข!$C$5,0))</f>
        <v>0</v>
      </c>
      <c r="P34" s="146">
        <f>IF($M34="",0,IF($X34="P",AQ34*เงื่อนไข!$C$5,0))</f>
        <v>0</v>
      </c>
      <c r="Q34" s="146">
        <f t="shared" si="13"/>
        <v>0</v>
      </c>
      <c r="R34" s="129" t="str">
        <f>IF(วันทำงาน!J34&lt;&gt;"",วันทำงาน!J34,"")</f>
        <v/>
      </c>
      <c r="S34" s="129" t="str">
        <f>IF(วันทำงาน!K34&lt;&gt;"",วันทำงาน!K34,"")</f>
        <v/>
      </c>
      <c r="T34" s="162" t="str">
        <f>IF(วันทำงาน!AZ34&lt;&gt;"",วันทำงาน!AZ34,"")</f>
        <v/>
      </c>
      <c r="U34" s="110" t="str">
        <f>IF(A34="","",_xlfn.IFNA(VLOOKUP($F34,เงื่อนไข!$A$4:$P$7,3,0),0))</f>
        <v/>
      </c>
      <c r="V34" s="110">
        <f t="shared" si="14"/>
        <v>0</v>
      </c>
      <c r="W34" s="109" t="str">
        <f t="shared" si="15"/>
        <v/>
      </c>
      <c r="X34" s="196" t="str">
        <f t="shared" si="16"/>
        <v/>
      </c>
      <c r="Y34" s="193">
        <f>วันทำงาน!AQ34</f>
        <v>0</v>
      </c>
      <c r="Z34" s="155"/>
      <c r="AA34" s="155">
        <f>IF($W34="",0,IF($W34&gt;=100%,เงื่อนไข!$H$4,IF($W34&gt;=80%,เงื่อนไข!$G$4,IF($W34&gt;=50%,เงื่อนไข!$F$4,IF($W34&lt;50%,เงื่อนไข!$E$4)))))</f>
        <v>0</v>
      </c>
      <c r="AB34" s="186">
        <f t="shared" si="17"/>
        <v>0</v>
      </c>
      <c r="AC34" s="146">
        <f t="shared" si="18"/>
        <v>0</v>
      </c>
      <c r="AD34" s="182">
        <f>IF(AB34=0,0,AB34/$R34*เงื่อนไข!$B$4)</f>
        <v>0</v>
      </c>
      <c r="AE34" s="188">
        <f t="shared" si="19"/>
        <v>0</v>
      </c>
      <c r="AF34" s="182">
        <f>SUMIF(วันทำงาน!$F$164:$F$254,$B34,วันทำงาน!$J$164:$J$254)</f>
        <v>0</v>
      </c>
      <c r="AG34" s="190">
        <f>IF((AND($W34&gt;=100%,$W34&lt;&gt;"")),เงื่อนไข!$F$8*Y34/$V34,0)</f>
        <v>0</v>
      </c>
      <c r="AH34" s="188">
        <f>SUM(วันทำงาน!AR34:AT34,วันทำงาน!AV34:AX34)</f>
        <v>0</v>
      </c>
      <c r="AI34" s="155"/>
      <c r="AJ34" s="155">
        <f>IF($W34="",0,IF($W34&gt;=100%,เงื่อนไข!$L$4,IF($W34&gt;=80%,เงื่อนไข!$K$4,IF($W34&gt;=50%,เงื่อนไข!$J$4,IF($W34&lt;50%,เงื่อนไข!$I$4)))))</f>
        <v>0</v>
      </c>
      <c r="AK34" s="186">
        <f t="shared" si="20"/>
        <v>0</v>
      </c>
      <c r="AL34" s="182">
        <f t="shared" si="21"/>
        <v>0</v>
      </c>
      <c r="AM34" s="182">
        <f>IF(AK34=0,0,AK34/$R34*เงื่อนไข!$B$4)</f>
        <v>0</v>
      </c>
      <c r="AN34" s="188">
        <f t="shared" si="22"/>
        <v>0</v>
      </c>
      <c r="AO34" s="182">
        <f>SUMIF(วันทำงาน!$F$164:$F$254,$B34,วันทำงาน!$K$164:$K$254)</f>
        <v>0</v>
      </c>
      <c r="AP34" s="190">
        <f>IF((AND($W34&gt;=100%,$W34&lt;&gt;"")),เงื่อนไข!$F$8*AH34/$V34,0)</f>
        <v>0</v>
      </c>
      <c r="AQ34" s="193">
        <f>วันทำงาน!AU34</f>
        <v>0</v>
      </c>
      <c r="AR34" s="155"/>
      <c r="AS34" s="155">
        <f>IF(W34="",0,IF($W34&gt;=100%,เงื่อนไข!$P$4,IF($W34&gt;=80%,เงื่อนไข!$O$4,IF($W34&gt;=50%,เงื่อนไข!$N$4,IF($W34&lt;50%,เงื่อนไข!$M$4)))))</f>
        <v>0</v>
      </c>
      <c r="AT34" s="186">
        <f t="shared" si="23"/>
        <v>0</v>
      </c>
      <c r="AU34" s="182">
        <f t="shared" si="24"/>
        <v>0</v>
      </c>
      <c r="AV34" s="182">
        <f>IF(AT34=0,0,AT34/$R34*เงื่อนไข!$B$4)</f>
        <v>0</v>
      </c>
      <c r="AW34" s="188">
        <f t="shared" si="25"/>
        <v>0</v>
      </c>
      <c r="AX34" s="182">
        <f>SUMIF(วันทำงาน!$F$164:$F$254,$B34,วันทำงาน!$L$164:$L$254)</f>
        <v>0</v>
      </c>
      <c r="AY34" s="190">
        <f>IF((AND($W34&gt;=100%,$W34&lt;&gt;"")),เงื่อนไข!$F$8*AQ34/$V34,0)</f>
        <v>0</v>
      </c>
    </row>
    <row r="35" spans="1:51" s="6" customFormat="1" ht="13.2" customHeight="1" x14ac:dyDescent="0.25">
      <c r="A35" s="129" t="str">
        <f>IF(วันทำงาน!A35&lt;&gt;"",วันทำงาน!A35,"")</f>
        <v/>
      </c>
      <c r="B35" s="129" t="str">
        <f>IF(วันทำงาน!B35&lt;&gt;"",วันทำงาน!B35,"")</f>
        <v/>
      </c>
      <c r="C35" s="129"/>
      <c r="D35" s="129" t="str">
        <f>IF(วันทำงาน!C35&lt;&gt;"",วันทำงาน!C35,"")</f>
        <v/>
      </c>
      <c r="E35" s="130" t="str">
        <f>IF(วันทำงาน!D35&lt;&gt;"",วันทำงาน!D35,"")</f>
        <v/>
      </c>
      <c r="F35" s="93" t="str">
        <f>IF(วันทำงาน!E35&lt;&gt;"",วันทำงาน!E35,"")</f>
        <v/>
      </c>
      <c r="G35" s="129" t="str">
        <f>IF(วันทำงาน!F35&lt;&gt;"",วันทำงาน!F35,"")</f>
        <v/>
      </c>
      <c r="H35" s="141" t="str">
        <f>IF(F35="Salesman",วันทำงาน!G35,"")</f>
        <v/>
      </c>
      <c r="I35" s="146" t="str">
        <f>IF($H35="","",AB35/$R35*(100%-เงื่อนไข!$B$4))</f>
        <v/>
      </c>
      <c r="J35" s="146" t="str">
        <f>IF($H35="","",AK35/$R35*(100%-เงื่อนไข!$B$4))</f>
        <v/>
      </c>
      <c r="K35" s="146" t="str">
        <f>IF($H35="","",AT35/$R35*(100%-เงื่อนไข!$B$4))</f>
        <v/>
      </c>
      <c r="L35" s="146" t="str">
        <f t="shared" si="12"/>
        <v/>
      </c>
      <c r="M35" s="147" t="str">
        <f>IF((OR(วันทำงาน!H35="",$F$1="")),"",IF(F35="Salesman",วันทำงาน!H35,""))</f>
        <v/>
      </c>
      <c r="N35" s="115">
        <f>IF($M35="",0,IF($X35="P",Y35*เงื่อนไข!$C$5,0))</f>
        <v>0</v>
      </c>
      <c r="O35" s="115">
        <f>IF($M35="",0,IF($X35="P",AH35*เงื่อนไข!$C$5,0))</f>
        <v>0</v>
      </c>
      <c r="P35" s="146">
        <f>IF($M35="",0,IF($X35="P",AQ35*เงื่อนไข!$C$5,0))</f>
        <v>0</v>
      </c>
      <c r="Q35" s="146">
        <f t="shared" si="13"/>
        <v>0</v>
      </c>
      <c r="R35" s="129" t="str">
        <f>IF(วันทำงาน!J35&lt;&gt;"",วันทำงาน!J35,"")</f>
        <v/>
      </c>
      <c r="S35" s="129" t="str">
        <f>IF(วันทำงาน!K35&lt;&gt;"",วันทำงาน!K35,"")</f>
        <v/>
      </c>
      <c r="T35" s="162" t="str">
        <f>IF(วันทำงาน!AZ35&lt;&gt;"",วันทำงาน!AZ35,"")</f>
        <v/>
      </c>
      <c r="U35" s="110" t="str">
        <f>IF(A35="","",_xlfn.IFNA(VLOOKUP($F35,เงื่อนไข!$A$4:$P$7,3,0),0))</f>
        <v/>
      </c>
      <c r="V35" s="110">
        <f t="shared" si="14"/>
        <v>0</v>
      </c>
      <c r="W35" s="109" t="str">
        <f t="shared" si="15"/>
        <v/>
      </c>
      <c r="X35" s="196" t="str">
        <f t="shared" si="16"/>
        <v/>
      </c>
      <c r="Y35" s="193">
        <f>วันทำงาน!AQ35</f>
        <v>0</v>
      </c>
      <c r="Z35" s="155"/>
      <c r="AA35" s="155">
        <f>IF($W35="",0,IF($W35&gt;=100%,เงื่อนไข!$H$4,IF($W35&gt;=80%,เงื่อนไข!$G$4,IF($W35&gt;=50%,เงื่อนไข!$F$4,IF($W35&lt;50%,เงื่อนไข!$E$4)))))</f>
        <v>0</v>
      </c>
      <c r="AB35" s="186">
        <f t="shared" si="17"/>
        <v>0</v>
      </c>
      <c r="AC35" s="146">
        <f t="shared" si="18"/>
        <v>0</v>
      </c>
      <c r="AD35" s="182">
        <f>IF(AB35=0,0,AB35/$R35*เงื่อนไข!$B$4)</f>
        <v>0</v>
      </c>
      <c r="AE35" s="188">
        <f t="shared" si="19"/>
        <v>0</v>
      </c>
      <c r="AF35" s="182">
        <f>SUMIF(วันทำงาน!$F$164:$F$254,$B35,วันทำงาน!$J$164:$J$254)</f>
        <v>0</v>
      </c>
      <c r="AG35" s="190">
        <f>IF((AND($W35&gt;=100%,$W35&lt;&gt;"")),เงื่อนไข!$F$8*Y35/$V35,0)</f>
        <v>0</v>
      </c>
      <c r="AH35" s="188">
        <f>SUM(วันทำงาน!AR35:AT35,วันทำงาน!AV35:AX35)</f>
        <v>0</v>
      </c>
      <c r="AI35" s="155"/>
      <c r="AJ35" s="155">
        <f>IF($W35="",0,IF($W35&gt;=100%,เงื่อนไข!$L$4,IF($W35&gt;=80%,เงื่อนไข!$K$4,IF($W35&gt;=50%,เงื่อนไข!$J$4,IF($W35&lt;50%,เงื่อนไข!$I$4)))))</f>
        <v>0</v>
      </c>
      <c r="AK35" s="186">
        <f t="shared" si="20"/>
        <v>0</v>
      </c>
      <c r="AL35" s="182">
        <f t="shared" si="21"/>
        <v>0</v>
      </c>
      <c r="AM35" s="182">
        <f>IF(AK35=0,0,AK35/$R35*เงื่อนไข!$B$4)</f>
        <v>0</v>
      </c>
      <c r="AN35" s="188">
        <f t="shared" si="22"/>
        <v>0</v>
      </c>
      <c r="AO35" s="182">
        <f>SUMIF(วันทำงาน!$F$164:$F$254,$B35,วันทำงาน!$K$164:$K$254)</f>
        <v>0</v>
      </c>
      <c r="AP35" s="190">
        <f>IF((AND($W35&gt;=100%,$W35&lt;&gt;"")),เงื่อนไข!$F$8*AH35/$V35,0)</f>
        <v>0</v>
      </c>
      <c r="AQ35" s="193">
        <f>วันทำงาน!AU35</f>
        <v>0</v>
      </c>
      <c r="AR35" s="155"/>
      <c r="AS35" s="155">
        <f>IF(W35="",0,IF($W35&gt;=100%,เงื่อนไข!$P$4,IF($W35&gt;=80%,เงื่อนไข!$O$4,IF($W35&gt;=50%,เงื่อนไข!$N$4,IF($W35&lt;50%,เงื่อนไข!$M$4)))))</f>
        <v>0</v>
      </c>
      <c r="AT35" s="186">
        <f t="shared" si="23"/>
        <v>0</v>
      </c>
      <c r="AU35" s="182">
        <f t="shared" si="24"/>
        <v>0</v>
      </c>
      <c r="AV35" s="182">
        <f>IF(AT35=0,0,AT35/$R35*เงื่อนไข!$B$4)</f>
        <v>0</v>
      </c>
      <c r="AW35" s="188">
        <f t="shared" si="25"/>
        <v>0</v>
      </c>
      <c r="AX35" s="182">
        <f>SUMIF(วันทำงาน!$F$164:$F$254,$B35,วันทำงาน!$L$164:$L$254)</f>
        <v>0</v>
      </c>
      <c r="AY35" s="190">
        <f>IF((AND($W35&gt;=100%,$W35&lt;&gt;"")),เงื่อนไข!$F$8*AQ35/$V35,0)</f>
        <v>0</v>
      </c>
    </row>
    <row r="36" spans="1:51" s="6" customFormat="1" ht="13.2" customHeight="1" x14ac:dyDescent="0.25">
      <c r="A36" s="129" t="str">
        <f>IF(วันทำงาน!A36&lt;&gt;"",วันทำงาน!A36,"")</f>
        <v/>
      </c>
      <c r="B36" s="129" t="str">
        <f>IF(วันทำงาน!B36&lt;&gt;"",วันทำงาน!B36,"")</f>
        <v/>
      </c>
      <c r="C36" s="129"/>
      <c r="D36" s="129" t="str">
        <f>IF(วันทำงาน!C36&lt;&gt;"",วันทำงาน!C36,"")</f>
        <v/>
      </c>
      <c r="E36" s="130" t="str">
        <f>IF(วันทำงาน!D36&lt;&gt;"",วันทำงาน!D36,"")</f>
        <v/>
      </c>
      <c r="F36" s="93" t="str">
        <f>IF(วันทำงาน!E36&lt;&gt;"",วันทำงาน!E36,"")</f>
        <v/>
      </c>
      <c r="G36" s="129" t="str">
        <f>IF(วันทำงาน!F36&lt;&gt;"",วันทำงาน!F36,"")</f>
        <v/>
      </c>
      <c r="H36" s="141" t="str">
        <f>IF(F36="Salesman",วันทำงาน!G36,"")</f>
        <v/>
      </c>
      <c r="I36" s="146" t="str">
        <f>IF($H36="","",AB36/$R36*(100%-เงื่อนไข!$B$4))</f>
        <v/>
      </c>
      <c r="J36" s="146" t="str">
        <f>IF($H36="","",AK36/$R36*(100%-เงื่อนไข!$B$4))</f>
        <v/>
      </c>
      <c r="K36" s="146" t="str">
        <f>IF($H36="","",AT36/$R36*(100%-เงื่อนไข!$B$4))</f>
        <v/>
      </c>
      <c r="L36" s="146" t="str">
        <f t="shared" si="12"/>
        <v/>
      </c>
      <c r="M36" s="147" t="str">
        <f>IF((OR(วันทำงาน!H36="",$F$1="")),"",IF(F36="Salesman",วันทำงาน!H36,""))</f>
        <v/>
      </c>
      <c r="N36" s="115">
        <f>IF($M36="",0,IF($X36="P",Y36*เงื่อนไข!$C$5,0))</f>
        <v>0</v>
      </c>
      <c r="O36" s="115">
        <f>IF($M36="",0,IF($X36="P",AH36*เงื่อนไข!$C$5,0))</f>
        <v>0</v>
      </c>
      <c r="P36" s="146">
        <f>IF($M36="",0,IF($X36="P",AQ36*เงื่อนไข!$C$5,0))</f>
        <v>0</v>
      </c>
      <c r="Q36" s="146">
        <f t="shared" si="13"/>
        <v>0</v>
      </c>
      <c r="R36" s="129" t="str">
        <f>IF(วันทำงาน!J36&lt;&gt;"",วันทำงาน!J36,"")</f>
        <v/>
      </c>
      <c r="S36" s="129" t="str">
        <f>IF(วันทำงาน!K36&lt;&gt;"",วันทำงาน!K36,"")</f>
        <v/>
      </c>
      <c r="T36" s="162" t="str">
        <f>IF(วันทำงาน!AZ36&lt;&gt;"",วันทำงาน!AZ36,"")</f>
        <v/>
      </c>
      <c r="U36" s="110" t="str">
        <f>IF(A36="","",_xlfn.IFNA(VLOOKUP($F36,เงื่อนไข!$A$4:$P$7,3,0),0))</f>
        <v/>
      </c>
      <c r="V36" s="110">
        <f t="shared" si="14"/>
        <v>0</v>
      </c>
      <c r="W36" s="109" t="str">
        <f t="shared" si="15"/>
        <v/>
      </c>
      <c r="X36" s="196" t="str">
        <f t="shared" si="16"/>
        <v/>
      </c>
      <c r="Y36" s="193">
        <f>วันทำงาน!AQ36</f>
        <v>0</v>
      </c>
      <c r="Z36" s="155"/>
      <c r="AA36" s="155">
        <f>IF($W36="",0,IF($W36&gt;=100%,เงื่อนไข!$H$4,IF($W36&gt;=80%,เงื่อนไข!$G$4,IF($W36&gt;=50%,เงื่อนไข!$F$4,IF($W36&lt;50%,เงื่อนไข!$E$4)))))</f>
        <v>0</v>
      </c>
      <c r="AB36" s="186">
        <f t="shared" si="17"/>
        <v>0</v>
      </c>
      <c r="AC36" s="146">
        <f t="shared" si="18"/>
        <v>0</v>
      </c>
      <c r="AD36" s="182">
        <f>IF(AB36=0,0,AB36/$R36*เงื่อนไข!$B$4)</f>
        <v>0</v>
      </c>
      <c r="AE36" s="188">
        <f t="shared" si="19"/>
        <v>0</v>
      </c>
      <c r="AF36" s="182">
        <f>SUMIF(วันทำงาน!$F$164:$F$254,$B36,วันทำงาน!$J$164:$J$254)</f>
        <v>0</v>
      </c>
      <c r="AG36" s="190">
        <f>IF((AND($W36&gt;=100%,$W36&lt;&gt;"")),เงื่อนไข!$F$8*Y36/$V36,0)</f>
        <v>0</v>
      </c>
      <c r="AH36" s="188">
        <f>SUM(วันทำงาน!AR36:AT36,วันทำงาน!AV36:AX36)</f>
        <v>0</v>
      </c>
      <c r="AI36" s="155"/>
      <c r="AJ36" s="155">
        <f>IF($W36="",0,IF($W36&gt;=100%,เงื่อนไข!$L$4,IF($W36&gt;=80%,เงื่อนไข!$K$4,IF($W36&gt;=50%,เงื่อนไข!$J$4,IF($W36&lt;50%,เงื่อนไข!$I$4)))))</f>
        <v>0</v>
      </c>
      <c r="AK36" s="186">
        <f t="shared" si="20"/>
        <v>0</v>
      </c>
      <c r="AL36" s="182">
        <f t="shared" si="21"/>
        <v>0</v>
      </c>
      <c r="AM36" s="182">
        <f>IF(AK36=0,0,AK36/$R36*เงื่อนไข!$B$4)</f>
        <v>0</v>
      </c>
      <c r="AN36" s="188">
        <f t="shared" si="22"/>
        <v>0</v>
      </c>
      <c r="AO36" s="182">
        <f>SUMIF(วันทำงาน!$F$164:$F$254,$B36,วันทำงาน!$K$164:$K$254)</f>
        <v>0</v>
      </c>
      <c r="AP36" s="190">
        <f>IF((AND($W36&gt;=100%,$W36&lt;&gt;"")),เงื่อนไข!$F$8*AH36/$V36,0)</f>
        <v>0</v>
      </c>
      <c r="AQ36" s="193">
        <f>วันทำงาน!AU36</f>
        <v>0</v>
      </c>
      <c r="AR36" s="155"/>
      <c r="AS36" s="155">
        <f>IF(W36="",0,IF($W36&gt;=100%,เงื่อนไข!$P$4,IF($W36&gt;=80%,เงื่อนไข!$O$4,IF($W36&gt;=50%,เงื่อนไข!$N$4,IF($W36&lt;50%,เงื่อนไข!$M$4)))))</f>
        <v>0</v>
      </c>
      <c r="AT36" s="186">
        <f t="shared" si="23"/>
        <v>0</v>
      </c>
      <c r="AU36" s="182">
        <f t="shared" si="24"/>
        <v>0</v>
      </c>
      <c r="AV36" s="182">
        <f>IF(AT36=0,0,AT36/$R36*เงื่อนไข!$B$4)</f>
        <v>0</v>
      </c>
      <c r="AW36" s="188">
        <f t="shared" si="25"/>
        <v>0</v>
      </c>
      <c r="AX36" s="182">
        <f>SUMIF(วันทำงาน!$F$164:$F$254,$B36,วันทำงาน!$L$164:$L$254)</f>
        <v>0</v>
      </c>
      <c r="AY36" s="190">
        <f>IF((AND($W36&gt;=100%,$W36&lt;&gt;"")),เงื่อนไข!$F$8*AQ36/$V36,0)</f>
        <v>0</v>
      </c>
    </row>
    <row r="37" spans="1:51" s="6" customFormat="1" ht="13.2" customHeight="1" x14ac:dyDescent="0.25">
      <c r="A37" s="129" t="str">
        <f>IF(วันทำงาน!A37&lt;&gt;"",วันทำงาน!A37,"")</f>
        <v/>
      </c>
      <c r="B37" s="129" t="str">
        <f>IF(วันทำงาน!B37&lt;&gt;"",วันทำงาน!B37,"")</f>
        <v/>
      </c>
      <c r="C37" s="129"/>
      <c r="D37" s="129" t="str">
        <f>IF(วันทำงาน!C37&lt;&gt;"",วันทำงาน!C37,"")</f>
        <v/>
      </c>
      <c r="E37" s="130" t="str">
        <f>IF(วันทำงาน!D37&lt;&gt;"",วันทำงาน!D37,"")</f>
        <v/>
      </c>
      <c r="F37" s="93" t="str">
        <f>IF(วันทำงาน!E37&lt;&gt;"",วันทำงาน!E37,"")</f>
        <v/>
      </c>
      <c r="G37" s="129" t="str">
        <f>IF(วันทำงาน!F37&lt;&gt;"",วันทำงาน!F37,"")</f>
        <v/>
      </c>
      <c r="H37" s="141" t="str">
        <f>IF(F37="Salesman",วันทำงาน!G37,"")</f>
        <v/>
      </c>
      <c r="I37" s="146" t="str">
        <f>IF($H37="","",AB37/$R37*(100%-เงื่อนไข!$B$4))</f>
        <v/>
      </c>
      <c r="J37" s="146" t="str">
        <f>IF($H37="","",AK37/$R37*(100%-เงื่อนไข!$B$4))</f>
        <v/>
      </c>
      <c r="K37" s="146" t="str">
        <f>IF($H37="","",AT37/$R37*(100%-เงื่อนไข!$B$4))</f>
        <v/>
      </c>
      <c r="L37" s="146" t="str">
        <f t="shared" si="12"/>
        <v/>
      </c>
      <c r="M37" s="147" t="str">
        <f>IF((OR(วันทำงาน!H37="",$F$1="")),"",IF(F37="Salesman",วันทำงาน!H37,""))</f>
        <v/>
      </c>
      <c r="N37" s="115">
        <f>IF($M37="",0,IF($X37="P",Y37*เงื่อนไข!$C$5,0))</f>
        <v>0</v>
      </c>
      <c r="O37" s="115">
        <f>IF($M37="",0,IF($X37="P",AH37*เงื่อนไข!$C$5,0))</f>
        <v>0</v>
      </c>
      <c r="P37" s="146">
        <f>IF($M37="",0,IF($X37="P",AQ37*เงื่อนไข!$C$5,0))</f>
        <v>0</v>
      </c>
      <c r="Q37" s="146">
        <f t="shared" si="13"/>
        <v>0</v>
      </c>
      <c r="R37" s="129" t="str">
        <f>IF(วันทำงาน!J37&lt;&gt;"",วันทำงาน!J37,"")</f>
        <v/>
      </c>
      <c r="S37" s="129" t="str">
        <f>IF(วันทำงาน!K37&lt;&gt;"",วันทำงาน!K37,"")</f>
        <v/>
      </c>
      <c r="T37" s="162" t="str">
        <f>IF(วันทำงาน!AZ37&lt;&gt;"",วันทำงาน!AZ37,"")</f>
        <v/>
      </c>
      <c r="U37" s="110" t="str">
        <f>IF(A37="","",_xlfn.IFNA(VLOOKUP($F37,เงื่อนไข!$A$4:$P$7,3,0),0))</f>
        <v/>
      </c>
      <c r="V37" s="110">
        <f t="shared" si="14"/>
        <v>0</v>
      </c>
      <c r="W37" s="109" t="str">
        <f t="shared" si="15"/>
        <v/>
      </c>
      <c r="X37" s="196" t="str">
        <f t="shared" si="16"/>
        <v/>
      </c>
      <c r="Y37" s="193">
        <f>วันทำงาน!AQ37</f>
        <v>0</v>
      </c>
      <c r="Z37" s="155"/>
      <c r="AA37" s="155">
        <f>IF($W37="",0,IF($W37&gt;=100%,เงื่อนไข!$H$4,IF($W37&gt;=80%,เงื่อนไข!$G$4,IF($W37&gt;=50%,เงื่อนไข!$F$4,IF($W37&lt;50%,เงื่อนไข!$E$4)))))</f>
        <v>0</v>
      </c>
      <c r="AB37" s="186">
        <f t="shared" si="17"/>
        <v>0</v>
      </c>
      <c r="AC37" s="146">
        <f t="shared" si="18"/>
        <v>0</v>
      </c>
      <c r="AD37" s="182">
        <f>IF(AB37=0,0,AB37/$R37*เงื่อนไข!$B$4)</f>
        <v>0</v>
      </c>
      <c r="AE37" s="188">
        <f t="shared" si="19"/>
        <v>0</v>
      </c>
      <c r="AF37" s="182">
        <f>SUMIF(วันทำงาน!$F$164:$F$254,$B37,วันทำงาน!$J$164:$J$254)</f>
        <v>0</v>
      </c>
      <c r="AG37" s="190">
        <f>IF((AND($W37&gt;=100%,$W37&lt;&gt;"")),เงื่อนไข!$F$8*Y37/$V37,0)</f>
        <v>0</v>
      </c>
      <c r="AH37" s="188">
        <f>SUM(วันทำงาน!AR37:AT37,วันทำงาน!AV37:AX37)</f>
        <v>0</v>
      </c>
      <c r="AI37" s="155"/>
      <c r="AJ37" s="155">
        <f>IF($W37="",0,IF($W37&gt;=100%,เงื่อนไข!$L$4,IF($W37&gt;=80%,เงื่อนไข!$K$4,IF($W37&gt;=50%,เงื่อนไข!$J$4,IF($W37&lt;50%,เงื่อนไข!$I$4)))))</f>
        <v>0</v>
      </c>
      <c r="AK37" s="186">
        <f t="shared" si="20"/>
        <v>0</v>
      </c>
      <c r="AL37" s="182">
        <f t="shared" si="21"/>
        <v>0</v>
      </c>
      <c r="AM37" s="182">
        <f>IF(AK37=0,0,AK37/$R37*เงื่อนไข!$B$4)</f>
        <v>0</v>
      </c>
      <c r="AN37" s="188">
        <f t="shared" si="22"/>
        <v>0</v>
      </c>
      <c r="AO37" s="182">
        <f>SUMIF(วันทำงาน!$F$164:$F$254,$B37,วันทำงาน!$K$164:$K$254)</f>
        <v>0</v>
      </c>
      <c r="AP37" s="190">
        <f>IF((AND($W37&gt;=100%,$W37&lt;&gt;"")),เงื่อนไข!$F$8*AH37/$V37,0)</f>
        <v>0</v>
      </c>
      <c r="AQ37" s="193">
        <f>วันทำงาน!AU37</f>
        <v>0</v>
      </c>
      <c r="AR37" s="155"/>
      <c r="AS37" s="155">
        <f>IF(W37="",0,IF($W37&gt;=100%,เงื่อนไข!$P$4,IF($W37&gt;=80%,เงื่อนไข!$O$4,IF($W37&gt;=50%,เงื่อนไข!$N$4,IF($W37&lt;50%,เงื่อนไข!$M$4)))))</f>
        <v>0</v>
      </c>
      <c r="AT37" s="186">
        <f t="shared" si="23"/>
        <v>0</v>
      </c>
      <c r="AU37" s="182">
        <f t="shared" si="24"/>
        <v>0</v>
      </c>
      <c r="AV37" s="182">
        <f>IF(AT37=0,0,AT37/$R37*เงื่อนไข!$B$4)</f>
        <v>0</v>
      </c>
      <c r="AW37" s="188">
        <f t="shared" si="25"/>
        <v>0</v>
      </c>
      <c r="AX37" s="182">
        <f>SUMIF(วันทำงาน!$F$164:$F$254,$B37,วันทำงาน!$L$164:$L$254)</f>
        <v>0</v>
      </c>
      <c r="AY37" s="190">
        <f>IF((AND($W37&gt;=100%,$W37&lt;&gt;"")),เงื่อนไข!$F$8*AQ37/$V37,0)</f>
        <v>0</v>
      </c>
    </row>
    <row r="38" spans="1:51" s="6" customFormat="1" ht="13.2" customHeight="1" x14ac:dyDescent="0.25">
      <c r="A38" s="129" t="str">
        <f>IF(วันทำงาน!A38&lt;&gt;"",วันทำงาน!A38,"")</f>
        <v/>
      </c>
      <c r="B38" s="129" t="str">
        <f>IF(วันทำงาน!B38&lt;&gt;"",วันทำงาน!B38,"")</f>
        <v/>
      </c>
      <c r="C38" s="129"/>
      <c r="D38" s="129" t="str">
        <f>IF(วันทำงาน!C38&lt;&gt;"",วันทำงาน!C38,"")</f>
        <v/>
      </c>
      <c r="E38" s="130" t="str">
        <f>IF(วันทำงาน!D38&lt;&gt;"",วันทำงาน!D38,"")</f>
        <v/>
      </c>
      <c r="F38" s="93" t="str">
        <f>IF(วันทำงาน!E38&lt;&gt;"",วันทำงาน!E38,"")</f>
        <v/>
      </c>
      <c r="G38" s="129" t="str">
        <f>IF(วันทำงาน!F38&lt;&gt;"",วันทำงาน!F38,"")</f>
        <v/>
      </c>
      <c r="H38" s="141" t="str">
        <f>IF(F38="Salesman",วันทำงาน!G38,"")</f>
        <v/>
      </c>
      <c r="I38" s="146" t="str">
        <f>IF($H38="","",AB38/$R38*(100%-เงื่อนไข!$B$4))</f>
        <v/>
      </c>
      <c r="J38" s="146" t="str">
        <f>IF($H38="","",AK38/$R38*(100%-เงื่อนไข!$B$4))</f>
        <v/>
      </c>
      <c r="K38" s="146" t="str">
        <f>IF($H38="","",AT38/$R38*(100%-เงื่อนไข!$B$4))</f>
        <v/>
      </c>
      <c r="L38" s="146" t="str">
        <f t="shared" si="12"/>
        <v/>
      </c>
      <c r="M38" s="147" t="str">
        <f>IF((OR(วันทำงาน!H38="",$F$1="")),"",IF(F38="Salesman",วันทำงาน!H38,""))</f>
        <v/>
      </c>
      <c r="N38" s="115">
        <f>IF($M38="",0,IF($X38="P",Y38*เงื่อนไข!$C$5,0))</f>
        <v>0</v>
      </c>
      <c r="O38" s="115">
        <f>IF($M38="",0,IF($X38="P",AH38*เงื่อนไข!$C$5,0))</f>
        <v>0</v>
      </c>
      <c r="P38" s="146">
        <f>IF($M38="",0,IF($X38="P",AQ38*เงื่อนไข!$C$5,0))</f>
        <v>0</v>
      </c>
      <c r="Q38" s="146">
        <f t="shared" si="13"/>
        <v>0</v>
      </c>
      <c r="R38" s="129" t="str">
        <f>IF(วันทำงาน!J38&lt;&gt;"",วันทำงาน!J38,"")</f>
        <v/>
      </c>
      <c r="S38" s="129" t="str">
        <f>IF(วันทำงาน!K38&lt;&gt;"",วันทำงาน!K38,"")</f>
        <v/>
      </c>
      <c r="T38" s="162" t="str">
        <f>IF(วันทำงาน!AZ38&lt;&gt;"",วันทำงาน!AZ38,"")</f>
        <v/>
      </c>
      <c r="U38" s="110" t="str">
        <f>IF(A38="","",_xlfn.IFNA(VLOOKUP($F38,เงื่อนไข!$A$4:$P$7,3,0),0))</f>
        <v/>
      </c>
      <c r="V38" s="110">
        <f t="shared" si="14"/>
        <v>0</v>
      </c>
      <c r="W38" s="109" t="str">
        <f t="shared" si="15"/>
        <v/>
      </c>
      <c r="X38" s="196" t="str">
        <f t="shared" si="16"/>
        <v/>
      </c>
      <c r="Y38" s="193">
        <f>วันทำงาน!AQ38</f>
        <v>0</v>
      </c>
      <c r="Z38" s="155"/>
      <c r="AA38" s="155">
        <f>IF($W38="",0,IF($W38&gt;=100%,เงื่อนไข!$H$4,IF($W38&gt;=80%,เงื่อนไข!$G$4,IF($W38&gt;=50%,เงื่อนไข!$F$4,IF($W38&lt;50%,เงื่อนไข!$E$4)))))</f>
        <v>0</v>
      </c>
      <c r="AB38" s="186">
        <f t="shared" si="17"/>
        <v>0</v>
      </c>
      <c r="AC38" s="146">
        <f t="shared" si="18"/>
        <v>0</v>
      </c>
      <c r="AD38" s="182">
        <f>IF(AB38=0,0,AB38/$R38*เงื่อนไข!$B$4)</f>
        <v>0</v>
      </c>
      <c r="AE38" s="188">
        <f t="shared" si="19"/>
        <v>0</v>
      </c>
      <c r="AF38" s="182">
        <f>SUMIF(วันทำงาน!$F$164:$F$254,$B38,วันทำงาน!$J$164:$J$254)</f>
        <v>0</v>
      </c>
      <c r="AG38" s="190">
        <f>IF((AND($W38&gt;=100%,$W38&lt;&gt;"")),เงื่อนไข!$F$8*Y38/$V38,0)</f>
        <v>0</v>
      </c>
      <c r="AH38" s="188">
        <f>SUM(วันทำงาน!AR38:AT38,วันทำงาน!AV38:AX38)</f>
        <v>0</v>
      </c>
      <c r="AI38" s="155"/>
      <c r="AJ38" s="155">
        <f>IF($W38="",0,IF($W38&gt;=100%,เงื่อนไข!$L$4,IF($W38&gt;=80%,เงื่อนไข!$K$4,IF($W38&gt;=50%,เงื่อนไข!$J$4,IF($W38&lt;50%,เงื่อนไข!$I$4)))))</f>
        <v>0</v>
      </c>
      <c r="AK38" s="186">
        <f t="shared" si="20"/>
        <v>0</v>
      </c>
      <c r="AL38" s="182">
        <f t="shared" si="21"/>
        <v>0</v>
      </c>
      <c r="AM38" s="182">
        <f>IF(AK38=0,0,AK38/$R38*เงื่อนไข!$B$4)</f>
        <v>0</v>
      </c>
      <c r="AN38" s="188">
        <f t="shared" si="22"/>
        <v>0</v>
      </c>
      <c r="AO38" s="182">
        <f>SUMIF(วันทำงาน!$F$164:$F$254,$B38,วันทำงาน!$K$164:$K$254)</f>
        <v>0</v>
      </c>
      <c r="AP38" s="190">
        <f>IF((AND($W38&gt;=100%,$W38&lt;&gt;"")),เงื่อนไข!$F$8*AH38/$V38,0)</f>
        <v>0</v>
      </c>
      <c r="AQ38" s="193">
        <f>วันทำงาน!AU38</f>
        <v>0</v>
      </c>
      <c r="AR38" s="155"/>
      <c r="AS38" s="155">
        <f>IF(W38="",0,IF($W38&gt;=100%,เงื่อนไข!$P$4,IF($W38&gt;=80%,เงื่อนไข!$O$4,IF($W38&gt;=50%,เงื่อนไข!$N$4,IF($W38&lt;50%,เงื่อนไข!$M$4)))))</f>
        <v>0</v>
      </c>
      <c r="AT38" s="186">
        <f t="shared" si="23"/>
        <v>0</v>
      </c>
      <c r="AU38" s="182">
        <f t="shared" si="24"/>
        <v>0</v>
      </c>
      <c r="AV38" s="182">
        <f>IF(AT38=0,0,AT38/$R38*เงื่อนไข!$B$4)</f>
        <v>0</v>
      </c>
      <c r="AW38" s="188">
        <f t="shared" si="25"/>
        <v>0</v>
      </c>
      <c r="AX38" s="182">
        <f>SUMIF(วันทำงาน!$F$164:$F$254,$B38,วันทำงาน!$L$164:$L$254)</f>
        <v>0</v>
      </c>
      <c r="AY38" s="190">
        <f>IF((AND($W38&gt;=100%,$W38&lt;&gt;"")),เงื่อนไข!$F$8*AQ38/$V38,0)</f>
        <v>0</v>
      </c>
    </row>
    <row r="39" spans="1:51" s="6" customFormat="1" ht="13.2" customHeight="1" x14ac:dyDescent="0.25">
      <c r="A39" s="129" t="str">
        <f>IF(วันทำงาน!A39&lt;&gt;"",วันทำงาน!A39,"")</f>
        <v/>
      </c>
      <c r="B39" s="129" t="str">
        <f>IF(วันทำงาน!B39&lt;&gt;"",วันทำงาน!B39,"")</f>
        <v/>
      </c>
      <c r="C39" s="129"/>
      <c r="D39" s="129" t="str">
        <f>IF(วันทำงาน!C39&lt;&gt;"",วันทำงาน!C39,"")</f>
        <v/>
      </c>
      <c r="E39" s="130" t="str">
        <f>IF(วันทำงาน!D39&lt;&gt;"",วันทำงาน!D39,"")</f>
        <v/>
      </c>
      <c r="F39" s="93" t="str">
        <f>IF(วันทำงาน!E39&lt;&gt;"",วันทำงาน!E39,"")</f>
        <v/>
      </c>
      <c r="G39" s="129" t="str">
        <f>IF(วันทำงาน!F39&lt;&gt;"",วันทำงาน!F39,"")</f>
        <v/>
      </c>
      <c r="H39" s="141" t="str">
        <f>IF(F39="Salesman",วันทำงาน!G39,"")</f>
        <v/>
      </c>
      <c r="I39" s="146" t="str">
        <f>IF($H39="","",AB39/$R39*(100%-เงื่อนไข!$B$4))</f>
        <v/>
      </c>
      <c r="J39" s="146" t="str">
        <f>IF($H39="","",AK39/$R39*(100%-เงื่อนไข!$B$4))</f>
        <v/>
      </c>
      <c r="K39" s="146" t="str">
        <f>IF($H39="","",AT39/$R39*(100%-เงื่อนไข!$B$4))</f>
        <v/>
      </c>
      <c r="L39" s="146" t="str">
        <f t="shared" si="12"/>
        <v/>
      </c>
      <c r="M39" s="147" t="str">
        <f>IF((OR(วันทำงาน!H39="",$F$1="")),"",IF(F39="Salesman",วันทำงาน!H39,""))</f>
        <v/>
      </c>
      <c r="N39" s="115">
        <f>IF($M39="",0,IF($X39="P",Y39*เงื่อนไข!$C$5,0))</f>
        <v>0</v>
      </c>
      <c r="O39" s="115">
        <f>IF($M39="",0,IF($X39="P",AH39*เงื่อนไข!$C$5,0))</f>
        <v>0</v>
      </c>
      <c r="P39" s="146">
        <f>IF($M39="",0,IF($X39="P",AQ39*เงื่อนไข!$C$5,0))</f>
        <v>0</v>
      </c>
      <c r="Q39" s="146">
        <f t="shared" si="13"/>
        <v>0</v>
      </c>
      <c r="R39" s="129" t="str">
        <f>IF(วันทำงาน!J39&lt;&gt;"",วันทำงาน!J39,"")</f>
        <v/>
      </c>
      <c r="S39" s="129" t="str">
        <f>IF(วันทำงาน!K39&lt;&gt;"",วันทำงาน!K39,"")</f>
        <v/>
      </c>
      <c r="T39" s="162" t="str">
        <f>IF(วันทำงาน!AZ39&lt;&gt;"",วันทำงาน!AZ39,"")</f>
        <v/>
      </c>
      <c r="U39" s="110" t="str">
        <f>IF(A39="","",_xlfn.IFNA(VLOOKUP($F39,เงื่อนไข!$A$4:$P$7,3,0),0))</f>
        <v/>
      </c>
      <c r="V39" s="110">
        <f t="shared" si="14"/>
        <v>0</v>
      </c>
      <c r="W39" s="109" t="str">
        <f t="shared" si="15"/>
        <v/>
      </c>
      <c r="X39" s="196" t="str">
        <f t="shared" si="16"/>
        <v/>
      </c>
      <c r="Y39" s="193">
        <f>วันทำงาน!AQ39</f>
        <v>0</v>
      </c>
      <c r="Z39" s="155"/>
      <c r="AA39" s="155">
        <f>IF($W39="",0,IF($W39&gt;=100%,เงื่อนไข!$H$4,IF($W39&gt;=80%,เงื่อนไข!$G$4,IF($W39&gt;=50%,เงื่อนไข!$F$4,IF($W39&lt;50%,เงื่อนไข!$E$4)))))</f>
        <v>0</v>
      </c>
      <c r="AB39" s="186">
        <f t="shared" si="17"/>
        <v>0</v>
      </c>
      <c r="AC39" s="146">
        <f t="shared" si="18"/>
        <v>0</v>
      </c>
      <c r="AD39" s="182">
        <f>IF(AB39=0,0,AB39/$R39*เงื่อนไข!$B$4)</f>
        <v>0</v>
      </c>
      <c r="AE39" s="188">
        <f t="shared" si="19"/>
        <v>0</v>
      </c>
      <c r="AF39" s="182">
        <f>SUMIF(วันทำงาน!$F$164:$F$254,$B39,วันทำงาน!$J$164:$J$254)</f>
        <v>0</v>
      </c>
      <c r="AG39" s="190">
        <f>IF((AND($W39&gt;=100%,$W39&lt;&gt;"")),เงื่อนไข!$F$8*Y39/$V39,0)</f>
        <v>0</v>
      </c>
      <c r="AH39" s="188">
        <f>SUM(วันทำงาน!AR39:AT39,วันทำงาน!AV39:AX39)</f>
        <v>0</v>
      </c>
      <c r="AI39" s="155"/>
      <c r="AJ39" s="155">
        <f>IF($W39="",0,IF($W39&gt;=100%,เงื่อนไข!$L$4,IF($W39&gt;=80%,เงื่อนไข!$K$4,IF($W39&gt;=50%,เงื่อนไข!$J$4,IF($W39&lt;50%,เงื่อนไข!$I$4)))))</f>
        <v>0</v>
      </c>
      <c r="AK39" s="186">
        <f t="shared" si="20"/>
        <v>0</v>
      </c>
      <c r="AL39" s="182">
        <f t="shared" si="21"/>
        <v>0</v>
      </c>
      <c r="AM39" s="182">
        <f>IF(AK39=0,0,AK39/$R39*เงื่อนไข!$B$4)</f>
        <v>0</v>
      </c>
      <c r="AN39" s="188">
        <f t="shared" si="22"/>
        <v>0</v>
      </c>
      <c r="AO39" s="182">
        <f>SUMIF(วันทำงาน!$F$164:$F$254,$B39,วันทำงาน!$K$164:$K$254)</f>
        <v>0</v>
      </c>
      <c r="AP39" s="190">
        <f>IF((AND($W39&gt;=100%,$W39&lt;&gt;"")),เงื่อนไข!$F$8*AH39/$V39,0)</f>
        <v>0</v>
      </c>
      <c r="AQ39" s="193">
        <f>วันทำงาน!AU39</f>
        <v>0</v>
      </c>
      <c r="AR39" s="155"/>
      <c r="AS39" s="155">
        <f>IF(W39="",0,IF($W39&gt;=100%,เงื่อนไข!$P$4,IF($W39&gt;=80%,เงื่อนไข!$O$4,IF($W39&gt;=50%,เงื่อนไข!$N$4,IF($W39&lt;50%,เงื่อนไข!$M$4)))))</f>
        <v>0</v>
      </c>
      <c r="AT39" s="186">
        <f t="shared" si="23"/>
        <v>0</v>
      </c>
      <c r="AU39" s="182">
        <f t="shared" si="24"/>
        <v>0</v>
      </c>
      <c r="AV39" s="182">
        <f>IF(AT39=0,0,AT39/$R39*เงื่อนไข!$B$4)</f>
        <v>0</v>
      </c>
      <c r="AW39" s="188">
        <f t="shared" si="25"/>
        <v>0</v>
      </c>
      <c r="AX39" s="182">
        <f>SUMIF(วันทำงาน!$F$164:$F$254,$B39,วันทำงาน!$L$164:$L$254)</f>
        <v>0</v>
      </c>
      <c r="AY39" s="190">
        <f>IF((AND($W39&gt;=100%,$W39&lt;&gt;"")),เงื่อนไข!$F$8*AQ39/$V39,0)</f>
        <v>0</v>
      </c>
    </row>
    <row r="40" spans="1:51" s="6" customFormat="1" ht="13.2" customHeight="1" x14ac:dyDescent="0.25">
      <c r="A40" s="129" t="str">
        <f>IF(วันทำงาน!A40&lt;&gt;"",วันทำงาน!A40,"")</f>
        <v/>
      </c>
      <c r="B40" s="129" t="str">
        <f>IF(วันทำงาน!B40&lt;&gt;"",วันทำงาน!B40,"")</f>
        <v/>
      </c>
      <c r="C40" s="129"/>
      <c r="D40" s="129" t="str">
        <f>IF(วันทำงาน!C40&lt;&gt;"",วันทำงาน!C40,"")</f>
        <v/>
      </c>
      <c r="E40" s="130" t="str">
        <f>IF(วันทำงาน!D40&lt;&gt;"",วันทำงาน!D40,"")</f>
        <v/>
      </c>
      <c r="F40" s="93" t="str">
        <f>IF(วันทำงาน!E40&lt;&gt;"",วันทำงาน!E40,"")</f>
        <v/>
      </c>
      <c r="G40" s="129" t="str">
        <f>IF(วันทำงาน!F40&lt;&gt;"",วันทำงาน!F40,"")</f>
        <v/>
      </c>
      <c r="H40" s="141" t="str">
        <f>IF(F40="Salesman",วันทำงาน!G40,"")</f>
        <v/>
      </c>
      <c r="I40" s="146" t="str">
        <f>IF($H40="","",AB40/$R40*(100%-เงื่อนไข!$B$4))</f>
        <v/>
      </c>
      <c r="J40" s="146" t="str">
        <f>IF($H40="","",AK40/$R40*(100%-เงื่อนไข!$B$4))</f>
        <v/>
      </c>
      <c r="K40" s="146" t="str">
        <f>IF($H40="","",AT40/$R40*(100%-เงื่อนไข!$B$4))</f>
        <v/>
      </c>
      <c r="L40" s="146" t="str">
        <f t="shared" si="12"/>
        <v/>
      </c>
      <c r="M40" s="147" t="str">
        <f>IF((OR(วันทำงาน!H40="",$F$1="")),"",IF(F40="Salesman",วันทำงาน!H40,""))</f>
        <v/>
      </c>
      <c r="N40" s="115">
        <f>IF($M40="",0,IF($X40="P",Y40*เงื่อนไข!$C$5,0))</f>
        <v>0</v>
      </c>
      <c r="O40" s="115">
        <f>IF($M40="",0,IF($X40="P",AH40*เงื่อนไข!$C$5,0))</f>
        <v>0</v>
      </c>
      <c r="P40" s="146">
        <f>IF($M40="",0,IF($X40="P",AQ40*เงื่อนไข!$C$5,0))</f>
        <v>0</v>
      </c>
      <c r="Q40" s="146">
        <f t="shared" si="13"/>
        <v>0</v>
      </c>
      <c r="R40" s="129" t="str">
        <f>IF(วันทำงาน!J40&lt;&gt;"",วันทำงาน!J40,"")</f>
        <v/>
      </c>
      <c r="S40" s="129" t="str">
        <f>IF(วันทำงาน!K40&lt;&gt;"",วันทำงาน!K40,"")</f>
        <v/>
      </c>
      <c r="T40" s="162" t="str">
        <f>IF(วันทำงาน!AZ40&lt;&gt;"",วันทำงาน!AZ40,"")</f>
        <v/>
      </c>
      <c r="U40" s="110" t="str">
        <f>IF(A40="","",_xlfn.IFNA(VLOOKUP($F40,เงื่อนไข!$A$4:$P$7,3,0),0))</f>
        <v/>
      </c>
      <c r="V40" s="110">
        <f t="shared" si="14"/>
        <v>0</v>
      </c>
      <c r="W40" s="109" t="str">
        <f t="shared" si="15"/>
        <v/>
      </c>
      <c r="X40" s="196" t="str">
        <f t="shared" si="16"/>
        <v/>
      </c>
      <c r="Y40" s="193">
        <f>วันทำงาน!AQ40</f>
        <v>0</v>
      </c>
      <c r="Z40" s="155"/>
      <c r="AA40" s="155">
        <f>IF($W40="",0,IF($W40&gt;=100%,เงื่อนไข!$H$4,IF($W40&gt;=80%,เงื่อนไข!$G$4,IF($W40&gt;=50%,เงื่อนไข!$F$4,IF($W40&lt;50%,เงื่อนไข!$E$4)))))</f>
        <v>0</v>
      </c>
      <c r="AB40" s="186">
        <f t="shared" si="17"/>
        <v>0</v>
      </c>
      <c r="AC40" s="146">
        <f t="shared" si="18"/>
        <v>0</v>
      </c>
      <c r="AD40" s="182">
        <f>IF(AB40=0,0,AB40/$R40*เงื่อนไข!$B$4)</f>
        <v>0</v>
      </c>
      <c r="AE40" s="188">
        <f t="shared" si="19"/>
        <v>0</v>
      </c>
      <c r="AF40" s="182">
        <f>SUMIF(วันทำงาน!$F$164:$F$254,$B40,วันทำงาน!$J$164:$J$254)</f>
        <v>0</v>
      </c>
      <c r="AG40" s="190">
        <f>IF((AND($W40&gt;=100%,$W40&lt;&gt;"")),เงื่อนไข!$F$8*Y40/$V40,0)</f>
        <v>0</v>
      </c>
      <c r="AH40" s="188">
        <f>SUM(วันทำงาน!AR40:AT40,วันทำงาน!AV40:AX40)</f>
        <v>0</v>
      </c>
      <c r="AI40" s="155"/>
      <c r="AJ40" s="155">
        <f>IF($W40="",0,IF($W40&gt;=100%,เงื่อนไข!$L$4,IF($W40&gt;=80%,เงื่อนไข!$K$4,IF($W40&gt;=50%,เงื่อนไข!$J$4,IF($W40&lt;50%,เงื่อนไข!$I$4)))))</f>
        <v>0</v>
      </c>
      <c r="AK40" s="186">
        <f t="shared" si="20"/>
        <v>0</v>
      </c>
      <c r="AL40" s="182">
        <f t="shared" si="21"/>
        <v>0</v>
      </c>
      <c r="AM40" s="182">
        <f>IF(AK40=0,0,AK40/$R40*เงื่อนไข!$B$4)</f>
        <v>0</v>
      </c>
      <c r="AN40" s="188">
        <f t="shared" si="22"/>
        <v>0</v>
      </c>
      <c r="AO40" s="182">
        <f>SUMIF(วันทำงาน!$F$164:$F$254,$B40,วันทำงาน!$K$164:$K$254)</f>
        <v>0</v>
      </c>
      <c r="AP40" s="190">
        <f>IF((AND($W40&gt;=100%,$W40&lt;&gt;"")),เงื่อนไข!$F$8*AH40/$V40,0)</f>
        <v>0</v>
      </c>
      <c r="AQ40" s="193">
        <f>วันทำงาน!AU40</f>
        <v>0</v>
      </c>
      <c r="AR40" s="155"/>
      <c r="AS40" s="155">
        <f>IF(W40="",0,IF($W40&gt;=100%,เงื่อนไข!$P$4,IF($W40&gt;=80%,เงื่อนไข!$O$4,IF($W40&gt;=50%,เงื่อนไข!$N$4,IF($W40&lt;50%,เงื่อนไข!$M$4)))))</f>
        <v>0</v>
      </c>
      <c r="AT40" s="186">
        <f t="shared" si="23"/>
        <v>0</v>
      </c>
      <c r="AU40" s="182">
        <f t="shared" si="24"/>
        <v>0</v>
      </c>
      <c r="AV40" s="182">
        <f>IF(AT40=0,0,AT40/$R40*เงื่อนไข!$B$4)</f>
        <v>0</v>
      </c>
      <c r="AW40" s="188">
        <f t="shared" si="25"/>
        <v>0</v>
      </c>
      <c r="AX40" s="182">
        <f>SUMIF(วันทำงาน!$F$164:$F$254,$B40,วันทำงาน!$L$164:$L$254)</f>
        <v>0</v>
      </c>
      <c r="AY40" s="190">
        <f>IF((AND($W40&gt;=100%,$W40&lt;&gt;"")),เงื่อนไข!$F$8*AQ40/$V40,0)</f>
        <v>0</v>
      </c>
    </row>
    <row r="41" spans="1:51" s="6" customFormat="1" ht="13.2" customHeight="1" x14ac:dyDescent="0.25">
      <c r="A41" s="129" t="str">
        <f>IF(วันทำงาน!A41&lt;&gt;"",วันทำงาน!A41,"")</f>
        <v/>
      </c>
      <c r="B41" s="129" t="str">
        <f>IF(วันทำงาน!B41&lt;&gt;"",วันทำงาน!B41,"")</f>
        <v/>
      </c>
      <c r="C41" s="129"/>
      <c r="D41" s="129" t="str">
        <f>IF(วันทำงาน!C41&lt;&gt;"",วันทำงาน!C41,"")</f>
        <v/>
      </c>
      <c r="E41" s="130" t="str">
        <f>IF(วันทำงาน!D41&lt;&gt;"",วันทำงาน!D41,"")</f>
        <v/>
      </c>
      <c r="F41" s="93" t="str">
        <f>IF(วันทำงาน!E41&lt;&gt;"",วันทำงาน!E41,"")</f>
        <v/>
      </c>
      <c r="G41" s="129" t="str">
        <f>IF(วันทำงาน!F41&lt;&gt;"",วันทำงาน!F41,"")</f>
        <v/>
      </c>
      <c r="H41" s="141" t="str">
        <f>IF(F41="Salesman",วันทำงาน!G41,"")</f>
        <v/>
      </c>
      <c r="I41" s="146" t="str">
        <f>IF($H41="","",AB41/$R41*(100%-เงื่อนไข!$B$4))</f>
        <v/>
      </c>
      <c r="J41" s="146" t="str">
        <f>IF($H41="","",AK41/$R41*(100%-เงื่อนไข!$B$4))</f>
        <v/>
      </c>
      <c r="K41" s="146" t="str">
        <f>IF($H41="","",AT41/$R41*(100%-เงื่อนไข!$B$4))</f>
        <v/>
      </c>
      <c r="L41" s="146" t="str">
        <f t="shared" si="12"/>
        <v/>
      </c>
      <c r="M41" s="147" t="str">
        <f>IF((OR(วันทำงาน!H41="",$F$1="")),"",IF(F41="Salesman",วันทำงาน!H41,""))</f>
        <v/>
      </c>
      <c r="N41" s="115">
        <f>IF($M41="",0,IF($X41="P",Y41*เงื่อนไข!$C$5,0))</f>
        <v>0</v>
      </c>
      <c r="O41" s="115">
        <f>IF($M41="",0,IF($X41="P",AH41*เงื่อนไข!$C$5,0))</f>
        <v>0</v>
      </c>
      <c r="P41" s="146">
        <f>IF($M41="",0,IF($X41="P",AQ41*เงื่อนไข!$C$5,0))</f>
        <v>0</v>
      </c>
      <c r="Q41" s="146">
        <f t="shared" si="13"/>
        <v>0</v>
      </c>
      <c r="R41" s="129" t="str">
        <f>IF(วันทำงาน!J41&lt;&gt;"",วันทำงาน!J41,"")</f>
        <v/>
      </c>
      <c r="S41" s="129" t="str">
        <f>IF(วันทำงาน!K41&lt;&gt;"",วันทำงาน!K41,"")</f>
        <v/>
      </c>
      <c r="T41" s="162" t="str">
        <f>IF(วันทำงาน!AZ41&lt;&gt;"",วันทำงาน!AZ41,"")</f>
        <v/>
      </c>
      <c r="U41" s="110" t="str">
        <f>IF(A41="","",_xlfn.IFNA(VLOOKUP($F41,เงื่อนไข!$A$4:$P$7,3,0),0))</f>
        <v/>
      </c>
      <c r="V41" s="110">
        <f t="shared" si="14"/>
        <v>0</v>
      </c>
      <c r="W41" s="109" t="str">
        <f t="shared" si="15"/>
        <v/>
      </c>
      <c r="X41" s="196" t="str">
        <f t="shared" si="16"/>
        <v/>
      </c>
      <c r="Y41" s="193">
        <f>วันทำงาน!AQ41</f>
        <v>0</v>
      </c>
      <c r="Z41" s="155"/>
      <c r="AA41" s="155">
        <f>IF($W41="",0,IF($W41&gt;=100%,เงื่อนไข!$H$4,IF($W41&gt;=80%,เงื่อนไข!$G$4,IF($W41&gt;=50%,เงื่อนไข!$F$4,IF($W41&lt;50%,เงื่อนไข!$E$4)))))</f>
        <v>0</v>
      </c>
      <c r="AB41" s="186">
        <f t="shared" si="17"/>
        <v>0</v>
      </c>
      <c r="AC41" s="146">
        <f t="shared" si="18"/>
        <v>0</v>
      </c>
      <c r="AD41" s="182">
        <f>IF(AB41=0,0,AB41/$R41*เงื่อนไข!$B$4)</f>
        <v>0</v>
      </c>
      <c r="AE41" s="188">
        <f t="shared" si="19"/>
        <v>0</v>
      </c>
      <c r="AF41" s="182">
        <f>SUMIF(วันทำงาน!$F$164:$F$254,$B41,วันทำงาน!$J$164:$J$254)</f>
        <v>0</v>
      </c>
      <c r="AG41" s="190">
        <f>IF((AND($W41&gt;=100%,$W41&lt;&gt;"")),เงื่อนไข!$F$8*Y41/$V41,0)</f>
        <v>0</v>
      </c>
      <c r="AH41" s="188">
        <f>SUM(วันทำงาน!AR41:AT41,วันทำงาน!AV41:AX41)</f>
        <v>0</v>
      </c>
      <c r="AI41" s="155"/>
      <c r="AJ41" s="155">
        <f>IF($W41="",0,IF($W41&gt;=100%,เงื่อนไข!$L$4,IF($W41&gt;=80%,เงื่อนไข!$K$4,IF($W41&gt;=50%,เงื่อนไข!$J$4,IF($W41&lt;50%,เงื่อนไข!$I$4)))))</f>
        <v>0</v>
      </c>
      <c r="AK41" s="186">
        <f t="shared" si="20"/>
        <v>0</v>
      </c>
      <c r="AL41" s="182">
        <f t="shared" si="21"/>
        <v>0</v>
      </c>
      <c r="AM41" s="182">
        <f>IF(AK41=0,0,AK41/$R41*เงื่อนไข!$B$4)</f>
        <v>0</v>
      </c>
      <c r="AN41" s="188">
        <f t="shared" si="22"/>
        <v>0</v>
      </c>
      <c r="AO41" s="182">
        <f>SUMIF(วันทำงาน!$F$164:$F$254,$B41,วันทำงาน!$K$164:$K$254)</f>
        <v>0</v>
      </c>
      <c r="AP41" s="190">
        <f>IF((AND($W41&gt;=100%,$W41&lt;&gt;"")),เงื่อนไข!$F$8*AH41/$V41,0)</f>
        <v>0</v>
      </c>
      <c r="AQ41" s="193">
        <f>วันทำงาน!AU41</f>
        <v>0</v>
      </c>
      <c r="AR41" s="155"/>
      <c r="AS41" s="155">
        <f>IF(W41="",0,IF($W41&gt;=100%,เงื่อนไข!$P$4,IF($W41&gt;=80%,เงื่อนไข!$O$4,IF($W41&gt;=50%,เงื่อนไข!$N$4,IF($W41&lt;50%,เงื่อนไข!$M$4)))))</f>
        <v>0</v>
      </c>
      <c r="AT41" s="186">
        <f t="shared" si="23"/>
        <v>0</v>
      </c>
      <c r="AU41" s="182">
        <f t="shared" si="24"/>
        <v>0</v>
      </c>
      <c r="AV41" s="182">
        <f>IF(AT41=0,0,AT41/$R41*เงื่อนไข!$B$4)</f>
        <v>0</v>
      </c>
      <c r="AW41" s="188">
        <f t="shared" si="25"/>
        <v>0</v>
      </c>
      <c r="AX41" s="182">
        <f>SUMIF(วันทำงาน!$F$164:$F$254,$B41,วันทำงาน!$L$164:$L$254)</f>
        <v>0</v>
      </c>
      <c r="AY41" s="190">
        <f>IF((AND($W41&gt;=100%,$W41&lt;&gt;"")),เงื่อนไข!$F$8*AQ41/$V41,0)</f>
        <v>0</v>
      </c>
    </row>
    <row r="42" spans="1:51" s="6" customFormat="1" ht="13.2" customHeight="1" x14ac:dyDescent="0.25">
      <c r="A42" s="129" t="str">
        <f>IF(วันทำงาน!A42&lt;&gt;"",วันทำงาน!A42,"")</f>
        <v/>
      </c>
      <c r="B42" s="129" t="str">
        <f>IF(วันทำงาน!B42&lt;&gt;"",วันทำงาน!B42,"")</f>
        <v/>
      </c>
      <c r="C42" s="129"/>
      <c r="D42" s="129" t="str">
        <f>IF(วันทำงาน!C42&lt;&gt;"",วันทำงาน!C42,"")</f>
        <v/>
      </c>
      <c r="E42" s="130" t="str">
        <f>IF(วันทำงาน!D42&lt;&gt;"",วันทำงาน!D42,"")</f>
        <v/>
      </c>
      <c r="F42" s="93" t="str">
        <f>IF(วันทำงาน!E42&lt;&gt;"",วันทำงาน!E42,"")</f>
        <v/>
      </c>
      <c r="G42" s="129" t="str">
        <f>IF(วันทำงาน!F42&lt;&gt;"",วันทำงาน!F42,"")</f>
        <v/>
      </c>
      <c r="H42" s="141" t="str">
        <f>IF(F42="Salesman",วันทำงาน!G42,"")</f>
        <v/>
      </c>
      <c r="I42" s="146" t="str">
        <f>IF($H42="","",AB42/$R42*(100%-เงื่อนไข!$B$4))</f>
        <v/>
      </c>
      <c r="J42" s="146" t="str">
        <f>IF($H42="","",AK42/$R42*(100%-เงื่อนไข!$B$4))</f>
        <v/>
      </c>
      <c r="K42" s="146" t="str">
        <f>IF($H42="","",AT42/$R42*(100%-เงื่อนไข!$B$4))</f>
        <v/>
      </c>
      <c r="L42" s="146" t="str">
        <f t="shared" si="12"/>
        <v/>
      </c>
      <c r="M42" s="147" t="str">
        <f>IF((OR(วันทำงาน!H42="",$F$1="")),"",IF(F42="Salesman",วันทำงาน!H42,""))</f>
        <v/>
      </c>
      <c r="N42" s="115">
        <f>IF($M42="",0,IF($X42="P",Y42*เงื่อนไข!$C$5,0))</f>
        <v>0</v>
      </c>
      <c r="O42" s="115">
        <f>IF($M42="",0,IF($X42="P",AH42*เงื่อนไข!$C$5,0))</f>
        <v>0</v>
      </c>
      <c r="P42" s="146">
        <f>IF($M42="",0,IF($X42="P",AQ42*เงื่อนไข!$C$5,0))</f>
        <v>0</v>
      </c>
      <c r="Q42" s="146">
        <f t="shared" si="13"/>
        <v>0</v>
      </c>
      <c r="R42" s="129" t="str">
        <f>IF(วันทำงาน!J42&lt;&gt;"",วันทำงาน!J42,"")</f>
        <v/>
      </c>
      <c r="S42" s="129" t="str">
        <f>IF(วันทำงาน!K42&lt;&gt;"",วันทำงาน!K42,"")</f>
        <v/>
      </c>
      <c r="T42" s="162" t="str">
        <f>IF(วันทำงาน!AZ42&lt;&gt;"",วันทำงาน!AZ42,"")</f>
        <v/>
      </c>
      <c r="U42" s="110" t="str">
        <f>IF(A42="","",_xlfn.IFNA(VLOOKUP($F42,เงื่อนไข!$A$4:$P$7,3,0),0))</f>
        <v/>
      </c>
      <c r="V42" s="110">
        <f t="shared" si="14"/>
        <v>0</v>
      </c>
      <c r="W42" s="109" t="str">
        <f t="shared" si="15"/>
        <v/>
      </c>
      <c r="X42" s="196" t="str">
        <f t="shared" si="16"/>
        <v/>
      </c>
      <c r="Y42" s="193">
        <f>วันทำงาน!AQ42</f>
        <v>0</v>
      </c>
      <c r="Z42" s="155"/>
      <c r="AA42" s="155">
        <f>IF($W42="",0,IF($W42&gt;=100%,เงื่อนไข!$H$4,IF($W42&gt;=80%,เงื่อนไข!$G$4,IF($W42&gt;=50%,เงื่อนไข!$F$4,IF($W42&lt;50%,เงื่อนไข!$E$4)))))</f>
        <v>0</v>
      </c>
      <c r="AB42" s="186">
        <f t="shared" si="17"/>
        <v>0</v>
      </c>
      <c r="AC42" s="146">
        <f t="shared" si="18"/>
        <v>0</v>
      </c>
      <c r="AD42" s="182">
        <f>IF(AB42=0,0,AB42/$R42*เงื่อนไข!$B$4)</f>
        <v>0</v>
      </c>
      <c r="AE42" s="188">
        <f t="shared" si="19"/>
        <v>0</v>
      </c>
      <c r="AF42" s="182">
        <f>SUMIF(วันทำงาน!$F$164:$F$254,$B42,วันทำงาน!$J$164:$J$254)</f>
        <v>0</v>
      </c>
      <c r="AG42" s="190">
        <f>IF((AND($W42&gt;=100%,$W42&lt;&gt;"")),เงื่อนไข!$F$8*Y42/$V42,0)</f>
        <v>0</v>
      </c>
      <c r="AH42" s="188">
        <f>SUM(วันทำงาน!AR42:AT42,วันทำงาน!AV42:AX42)</f>
        <v>0</v>
      </c>
      <c r="AI42" s="155"/>
      <c r="AJ42" s="155">
        <f>IF($W42="",0,IF($W42&gt;=100%,เงื่อนไข!$L$4,IF($W42&gt;=80%,เงื่อนไข!$K$4,IF($W42&gt;=50%,เงื่อนไข!$J$4,IF($W42&lt;50%,เงื่อนไข!$I$4)))))</f>
        <v>0</v>
      </c>
      <c r="AK42" s="186">
        <f t="shared" si="20"/>
        <v>0</v>
      </c>
      <c r="AL42" s="182">
        <f t="shared" si="21"/>
        <v>0</v>
      </c>
      <c r="AM42" s="182">
        <f>IF(AK42=0,0,AK42/$R42*เงื่อนไข!$B$4)</f>
        <v>0</v>
      </c>
      <c r="AN42" s="188">
        <f t="shared" si="22"/>
        <v>0</v>
      </c>
      <c r="AO42" s="182">
        <f>SUMIF(วันทำงาน!$F$164:$F$254,$B42,วันทำงาน!$K$164:$K$254)</f>
        <v>0</v>
      </c>
      <c r="AP42" s="190">
        <f>IF((AND($W42&gt;=100%,$W42&lt;&gt;"")),เงื่อนไข!$F$8*AH42/$V42,0)</f>
        <v>0</v>
      </c>
      <c r="AQ42" s="193">
        <f>วันทำงาน!AU42</f>
        <v>0</v>
      </c>
      <c r="AR42" s="155"/>
      <c r="AS42" s="155">
        <f>IF(W42="",0,IF($W42&gt;=100%,เงื่อนไข!$P$4,IF($W42&gt;=80%,เงื่อนไข!$O$4,IF($W42&gt;=50%,เงื่อนไข!$N$4,IF($W42&lt;50%,เงื่อนไข!$M$4)))))</f>
        <v>0</v>
      </c>
      <c r="AT42" s="186">
        <f t="shared" si="23"/>
        <v>0</v>
      </c>
      <c r="AU42" s="182">
        <f t="shared" si="24"/>
        <v>0</v>
      </c>
      <c r="AV42" s="182">
        <f>IF(AT42=0,0,AT42/$R42*เงื่อนไข!$B$4)</f>
        <v>0</v>
      </c>
      <c r="AW42" s="188">
        <f t="shared" si="25"/>
        <v>0</v>
      </c>
      <c r="AX42" s="182">
        <f>SUMIF(วันทำงาน!$F$164:$F$254,$B42,วันทำงาน!$L$164:$L$254)</f>
        <v>0</v>
      </c>
      <c r="AY42" s="190">
        <f>IF((AND($W42&gt;=100%,$W42&lt;&gt;"")),เงื่อนไข!$F$8*AQ42/$V42,0)</f>
        <v>0</v>
      </c>
    </row>
    <row r="43" spans="1:51" s="6" customFormat="1" ht="13.2" customHeight="1" x14ac:dyDescent="0.25">
      <c r="A43" s="129" t="str">
        <f>IF(วันทำงาน!A43&lt;&gt;"",วันทำงาน!A43,"")</f>
        <v/>
      </c>
      <c r="B43" s="129" t="str">
        <f>IF(วันทำงาน!B43&lt;&gt;"",วันทำงาน!B43,"")</f>
        <v/>
      </c>
      <c r="C43" s="129"/>
      <c r="D43" s="129" t="str">
        <f>IF(วันทำงาน!C43&lt;&gt;"",วันทำงาน!C43,"")</f>
        <v/>
      </c>
      <c r="E43" s="130" t="str">
        <f>IF(วันทำงาน!D43&lt;&gt;"",วันทำงาน!D43,"")</f>
        <v/>
      </c>
      <c r="F43" s="93" t="str">
        <f>IF(วันทำงาน!E43&lt;&gt;"",วันทำงาน!E43,"")</f>
        <v/>
      </c>
      <c r="G43" s="129" t="str">
        <f>IF(วันทำงาน!F43&lt;&gt;"",วันทำงาน!F43,"")</f>
        <v/>
      </c>
      <c r="H43" s="141" t="str">
        <f>IF(F43="Salesman",วันทำงาน!G43,"")</f>
        <v/>
      </c>
      <c r="I43" s="146" t="str">
        <f>IF($H43="","",AB43/$R43*(100%-เงื่อนไข!$B$4))</f>
        <v/>
      </c>
      <c r="J43" s="146" t="str">
        <f>IF($H43="","",AK43/$R43*(100%-เงื่อนไข!$B$4))</f>
        <v/>
      </c>
      <c r="K43" s="146" t="str">
        <f>IF($H43="","",AT43/$R43*(100%-เงื่อนไข!$B$4))</f>
        <v/>
      </c>
      <c r="L43" s="146" t="str">
        <f t="shared" si="12"/>
        <v/>
      </c>
      <c r="M43" s="147" t="str">
        <f>IF((OR(วันทำงาน!H43="",$F$1="")),"",IF(F43="Salesman",วันทำงาน!H43,""))</f>
        <v/>
      </c>
      <c r="N43" s="115">
        <f>IF($M43="",0,IF($X43="P",Y43*เงื่อนไข!$C$5,0))</f>
        <v>0</v>
      </c>
      <c r="O43" s="115">
        <f>IF($M43="",0,IF($X43="P",AH43*เงื่อนไข!$C$5,0))</f>
        <v>0</v>
      </c>
      <c r="P43" s="146">
        <f>IF($M43="",0,IF($X43="P",AQ43*เงื่อนไข!$C$5,0))</f>
        <v>0</v>
      </c>
      <c r="Q43" s="146">
        <f t="shared" si="13"/>
        <v>0</v>
      </c>
      <c r="R43" s="129" t="str">
        <f>IF(วันทำงาน!J43&lt;&gt;"",วันทำงาน!J43,"")</f>
        <v/>
      </c>
      <c r="S43" s="129" t="str">
        <f>IF(วันทำงาน!K43&lt;&gt;"",วันทำงาน!K43,"")</f>
        <v/>
      </c>
      <c r="T43" s="162" t="str">
        <f>IF(วันทำงาน!AZ43&lt;&gt;"",วันทำงาน!AZ43,"")</f>
        <v/>
      </c>
      <c r="U43" s="110" t="str">
        <f>IF(A43="","",_xlfn.IFNA(VLOOKUP($F43,เงื่อนไข!$A$4:$P$7,3,0),0))</f>
        <v/>
      </c>
      <c r="V43" s="110">
        <f t="shared" si="14"/>
        <v>0</v>
      </c>
      <c r="W43" s="109" t="str">
        <f t="shared" si="15"/>
        <v/>
      </c>
      <c r="X43" s="196" t="str">
        <f t="shared" si="16"/>
        <v/>
      </c>
      <c r="Y43" s="193">
        <f>วันทำงาน!AQ43</f>
        <v>0</v>
      </c>
      <c r="Z43" s="155"/>
      <c r="AA43" s="155">
        <f>IF($W43="",0,IF($W43&gt;=100%,เงื่อนไข!$H$4,IF($W43&gt;=80%,เงื่อนไข!$G$4,IF($W43&gt;=50%,เงื่อนไข!$F$4,IF($W43&lt;50%,เงื่อนไข!$E$4)))))</f>
        <v>0</v>
      </c>
      <c r="AB43" s="186">
        <f t="shared" si="17"/>
        <v>0</v>
      </c>
      <c r="AC43" s="146">
        <f t="shared" si="18"/>
        <v>0</v>
      </c>
      <c r="AD43" s="182">
        <f>IF(AB43=0,0,AB43/$R43*เงื่อนไข!$B$4)</f>
        <v>0</v>
      </c>
      <c r="AE43" s="188">
        <f t="shared" si="19"/>
        <v>0</v>
      </c>
      <c r="AF43" s="182">
        <f>SUMIF(วันทำงาน!$F$164:$F$254,$B43,วันทำงาน!$J$164:$J$254)</f>
        <v>0</v>
      </c>
      <c r="AG43" s="190">
        <f>IF((AND($W43&gt;=100%,$W43&lt;&gt;"")),เงื่อนไข!$F$8*Y43/$V43,0)</f>
        <v>0</v>
      </c>
      <c r="AH43" s="188">
        <f>SUM(วันทำงาน!AR43:AT43,วันทำงาน!AV43:AX43)</f>
        <v>0</v>
      </c>
      <c r="AI43" s="155"/>
      <c r="AJ43" s="155">
        <f>IF($W43="",0,IF($W43&gt;=100%,เงื่อนไข!$L$4,IF($W43&gt;=80%,เงื่อนไข!$K$4,IF($W43&gt;=50%,เงื่อนไข!$J$4,IF($W43&lt;50%,เงื่อนไข!$I$4)))))</f>
        <v>0</v>
      </c>
      <c r="AK43" s="186">
        <f t="shared" si="20"/>
        <v>0</v>
      </c>
      <c r="AL43" s="182">
        <f t="shared" si="21"/>
        <v>0</v>
      </c>
      <c r="AM43" s="182">
        <f>IF(AK43=0,0,AK43/$R43*เงื่อนไข!$B$4)</f>
        <v>0</v>
      </c>
      <c r="AN43" s="188">
        <f t="shared" si="22"/>
        <v>0</v>
      </c>
      <c r="AO43" s="182">
        <f>SUMIF(วันทำงาน!$F$164:$F$254,$B43,วันทำงาน!$K$164:$K$254)</f>
        <v>0</v>
      </c>
      <c r="AP43" s="190">
        <f>IF((AND($W43&gt;=100%,$W43&lt;&gt;"")),เงื่อนไข!$F$8*AH43/$V43,0)</f>
        <v>0</v>
      </c>
      <c r="AQ43" s="193">
        <f>วันทำงาน!AU43</f>
        <v>0</v>
      </c>
      <c r="AR43" s="155"/>
      <c r="AS43" s="155">
        <f>IF(W43="",0,IF($W43&gt;=100%,เงื่อนไข!$P$4,IF($W43&gt;=80%,เงื่อนไข!$O$4,IF($W43&gt;=50%,เงื่อนไข!$N$4,IF($W43&lt;50%,เงื่อนไข!$M$4)))))</f>
        <v>0</v>
      </c>
      <c r="AT43" s="186">
        <f t="shared" si="23"/>
        <v>0</v>
      </c>
      <c r="AU43" s="182">
        <f t="shared" si="24"/>
        <v>0</v>
      </c>
      <c r="AV43" s="182">
        <f>IF(AT43=0,0,AT43/$R43*เงื่อนไข!$B$4)</f>
        <v>0</v>
      </c>
      <c r="AW43" s="188">
        <f t="shared" si="25"/>
        <v>0</v>
      </c>
      <c r="AX43" s="182">
        <f>SUMIF(วันทำงาน!$F$164:$F$254,$B43,วันทำงาน!$L$164:$L$254)</f>
        <v>0</v>
      </c>
      <c r="AY43" s="190">
        <f>IF((AND($W43&gt;=100%,$W43&lt;&gt;"")),เงื่อนไข!$F$8*AQ43/$V43,0)</f>
        <v>0</v>
      </c>
    </row>
    <row r="44" spans="1:51" s="6" customFormat="1" ht="13.2" customHeight="1" x14ac:dyDescent="0.25">
      <c r="A44" s="129" t="str">
        <f>IF(วันทำงาน!A44&lt;&gt;"",วันทำงาน!A44,"")</f>
        <v/>
      </c>
      <c r="B44" s="129" t="str">
        <f>IF(วันทำงาน!B44&lt;&gt;"",วันทำงาน!B44,"")</f>
        <v/>
      </c>
      <c r="C44" s="129"/>
      <c r="D44" s="129" t="str">
        <f>IF(วันทำงาน!C44&lt;&gt;"",วันทำงาน!C44,"")</f>
        <v/>
      </c>
      <c r="E44" s="130" t="str">
        <f>IF(วันทำงาน!D44&lt;&gt;"",วันทำงาน!D44,"")</f>
        <v/>
      </c>
      <c r="F44" s="93" t="str">
        <f>IF(วันทำงาน!E44&lt;&gt;"",วันทำงาน!E44,"")</f>
        <v/>
      </c>
      <c r="G44" s="129" t="str">
        <f>IF(วันทำงาน!F44&lt;&gt;"",วันทำงาน!F44,"")</f>
        <v/>
      </c>
      <c r="H44" s="141" t="str">
        <f>IF(F44="Salesman",วันทำงาน!G44,"")</f>
        <v/>
      </c>
      <c r="I44" s="146" t="str">
        <f>IF($H44="","",AB44/$R44*(100%-เงื่อนไข!$B$4))</f>
        <v/>
      </c>
      <c r="J44" s="146" t="str">
        <f>IF($H44="","",AK44/$R44*(100%-เงื่อนไข!$B$4))</f>
        <v/>
      </c>
      <c r="K44" s="146" t="str">
        <f>IF($H44="","",AT44/$R44*(100%-เงื่อนไข!$B$4))</f>
        <v/>
      </c>
      <c r="L44" s="146" t="str">
        <f t="shared" si="12"/>
        <v/>
      </c>
      <c r="M44" s="147" t="str">
        <f>IF((OR(วันทำงาน!H44="",$F$1="")),"",IF(F44="Salesman",วันทำงาน!H44,""))</f>
        <v/>
      </c>
      <c r="N44" s="115">
        <f>IF($M44="",0,IF($X44="P",Y44*เงื่อนไข!$C$5,0))</f>
        <v>0</v>
      </c>
      <c r="O44" s="115">
        <f>IF($M44="",0,IF($X44="P",AH44*เงื่อนไข!$C$5,0))</f>
        <v>0</v>
      </c>
      <c r="P44" s="146">
        <f>IF($M44="",0,IF($X44="P",AQ44*เงื่อนไข!$C$5,0))</f>
        <v>0</v>
      </c>
      <c r="Q44" s="146">
        <f t="shared" si="13"/>
        <v>0</v>
      </c>
      <c r="R44" s="129" t="str">
        <f>IF(วันทำงาน!J44&lt;&gt;"",วันทำงาน!J44,"")</f>
        <v/>
      </c>
      <c r="S44" s="129" t="str">
        <f>IF(วันทำงาน!K44&lt;&gt;"",วันทำงาน!K44,"")</f>
        <v/>
      </c>
      <c r="T44" s="162" t="str">
        <f>IF(วันทำงาน!AZ44&lt;&gt;"",วันทำงาน!AZ44,"")</f>
        <v/>
      </c>
      <c r="U44" s="110" t="str">
        <f>IF(A44="","",_xlfn.IFNA(VLOOKUP($F44,เงื่อนไข!$A$4:$P$7,3,0),0))</f>
        <v/>
      </c>
      <c r="V44" s="110">
        <f t="shared" si="14"/>
        <v>0</v>
      </c>
      <c r="W44" s="109" t="str">
        <f t="shared" si="15"/>
        <v/>
      </c>
      <c r="X44" s="196" t="str">
        <f t="shared" si="16"/>
        <v/>
      </c>
      <c r="Y44" s="193">
        <f>วันทำงาน!AQ44</f>
        <v>0</v>
      </c>
      <c r="Z44" s="155"/>
      <c r="AA44" s="155">
        <f>IF($W44="",0,IF($W44&gt;=100%,เงื่อนไข!$H$4,IF($W44&gt;=80%,เงื่อนไข!$G$4,IF($W44&gt;=50%,เงื่อนไข!$F$4,IF($W44&lt;50%,เงื่อนไข!$E$4)))))</f>
        <v>0</v>
      </c>
      <c r="AB44" s="186">
        <f t="shared" si="17"/>
        <v>0</v>
      </c>
      <c r="AC44" s="146">
        <f t="shared" si="18"/>
        <v>0</v>
      </c>
      <c r="AD44" s="182">
        <f>IF(AB44=0,0,AB44/$R44*เงื่อนไข!$B$4)</f>
        <v>0</v>
      </c>
      <c r="AE44" s="188">
        <f t="shared" si="19"/>
        <v>0</v>
      </c>
      <c r="AF44" s="182">
        <f>SUMIF(วันทำงาน!$F$164:$F$254,$B44,วันทำงาน!$J$164:$J$254)</f>
        <v>0</v>
      </c>
      <c r="AG44" s="190">
        <f>IF((AND($W44&gt;=100%,$W44&lt;&gt;"")),เงื่อนไข!$F$8*Y44/$V44,0)</f>
        <v>0</v>
      </c>
      <c r="AH44" s="188">
        <f>SUM(วันทำงาน!AR44:AT44,วันทำงาน!AV44:AX44)</f>
        <v>0</v>
      </c>
      <c r="AI44" s="155"/>
      <c r="AJ44" s="155">
        <f>IF($W44="",0,IF($W44&gt;=100%,เงื่อนไข!$L$4,IF($W44&gt;=80%,เงื่อนไข!$K$4,IF($W44&gt;=50%,เงื่อนไข!$J$4,IF($W44&lt;50%,เงื่อนไข!$I$4)))))</f>
        <v>0</v>
      </c>
      <c r="AK44" s="186">
        <f t="shared" si="20"/>
        <v>0</v>
      </c>
      <c r="AL44" s="182">
        <f t="shared" si="21"/>
        <v>0</v>
      </c>
      <c r="AM44" s="182">
        <f>IF(AK44=0,0,AK44/$R44*เงื่อนไข!$B$4)</f>
        <v>0</v>
      </c>
      <c r="AN44" s="188">
        <f t="shared" si="22"/>
        <v>0</v>
      </c>
      <c r="AO44" s="182">
        <f>SUMIF(วันทำงาน!$F$164:$F$254,$B44,วันทำงาน!$K$164:$K$254)</f>
        <v>0</v>
      </c>
      <c r="AP44" s="190">
        <f>IF((AND($W44&gt;=100%,$W44&lt;&gt;"")),เงื่อนไข!$F$8*AH44/$V44,0)</f>
        <v>0</v>
      </c>
      <c r="AQ44" s="193">
        <f>วันทำงาน!AU44</f>
        <v>0</v>
      </c>
      <c r="AR44" s="155"/>
      <c r="AS44" s="155">
        <f>IF(W44="",0,IF($W44&gt;=100%,เงื่อนไข!$P$4,IF($W44&gt;=80%,เงื่อนไข!$O$4,IF($W44&gt;=50%,เงื่อนไข!$N$4,IF($W44&lt;50%,เงื่อนไข!$M$4)))))</f>
        <v>0</v>
      </c>
      <c r="AT44" s="186">
        <f t="shared" si="23"/>
        <v>0</v>
      </c>
      <c r="AU44" s="182">
        <f t="shared" si="24"/>
        <v>0</v>
      </c>
      <c r="AV44" s="182">
        <f>IF(AT44=0,0,AT44/$R44*เงื่อนไข!$B$4)</f>
        <v>0</v>
      </c>
      <c r="AW44" s="188">
        <f t="shared" si="25"/>
        <v>0</v>
      </c>
      <c r="AX44" s="182">
        <f>SUMIF(วันทำงาน!$F$164:$F$254,$B44,วันทำงาน!$L$164:$L$254)</f>
        <v>0</v>
      </c>
      <c r="AY44" s="190">
        <f>IF((AND($W44&gt;=100%,$W44&lt;&gt;"")),เงื่อนไข!$F$8*AQ44/$V44,0)</f>
        <v>0</v>
      </c>
    </row>
    <row r="45" spans="1:51" s="6" customFormat="1" ht="13.2" customHeight="1" x14ac:dyDescent="0.25">
      <c r="A45" s="129" t="str">
        <f>IF(วันทำงาน!A45&lt;&gt;"",วันทำงาน!A45,"")</f>
        <v/>
      </c>
      <c r="B45" s="129" t="str">
        <f>IF(วันทำงาน!B45&lt;&gt;"",วันทำงาน!B45,"")</f>
        <v/>
      </c>
      <c r="C45" s="129"/>
      <c r="D45" s="129" t="str">
        <f>IF(วันทำงาน!C45&lt;&gt;"",วันทำงาน!C45,"")</f>
        <v/>
      </c>
      <c r="E45" s="130" t="str">
        <f>IF(วันทำงาน!D45&lt;&gt;"",วันทำงาน!D45,"")</f>
        <v/>
      </c>
      <c r="F45" s="93" t="str">
        <f>IF(วันทำงาน!E45&lt;&gt;"",วันทำงาน!E45,"")</f>
        <v/>
      </c>
      <c r="G45" s="129" t="str">
        <f>IF(วันทำงาน!F45&lt;&gt;"",วันทำงาน!F45,"")</f>
        <v/>
      </c>
      <c r="H45" s="141" t="str">
        <f>IF(F45="Salesman",วันทำงาน!G45,"")</f>
        <v/>
      </c>
      <c r="I45" s="146" t="str">
        <f>IF($H45="","",AB45/$R45*(100%-เงื่อนไข!$B$4))</f>
        <v/>
      </c>
      <c r="J45" s="146" t="str">
        <f>IF($H45="","",AK45/$R45*(100%-เงื่อนไข!$B$4))</f>
        <v/>
      </c>
      <c r="K45" s="146" t="str">
        <f>IF($H45="","",AT45/$R45*(100%-เงื่อนไข!$B$4))</f>
        <v/>
      </c>
      <c r="L45" s="146" t="str">
        <f t="shared" si="12"/>
        <v/>
      </c>
      <c r="M45" s="147" t="str">
        <f>IF((OR(วันทำงาน!H45="",$F$1="")),"",IF(F45="Salesman",วันทำงาน!H45,""))</f>
        <v/>
      </c>
      <c r="N45" s="115">
        <f>IF($M45="",0,IF($X45="P",Y45*เงื่อนไข!$C$5,0))</f>
        <v>0</v>
      </c>
      <c r="O45" s="115">
        <f>IF($M45="",0,IF($X45="P",AH45*เงื่อนไข!$C$5,0))</f>
        <v>0</v>
      </c>
      <c r="P45" s="146">
        <f>IF($M45="",0,IF($X45="P",AQ45*เงื่อนไข!$C$5,0))</f>
        <v>0</v>
      </c>
      <c r="Q45" s="146">
        <f t="shared" si="13"/>
        <v>0</v>
      </c>
      <c r="R45" s="129" t="str">
        <f>IF(วันทำงาน!J45&lt;&gt;"",วันทำงาน!J45,"")</f>
        <v/>
      </c>
      <c r="S45" s="129" t="str">
        <f>IF(วันทำงาน!K45&lt;&gt;"",วันทำงาน!K45,"")</f>
        <v/>
      </c>
      <c r="T45" s="162" t="str">
        <f>IF(วันทำงาน!AZ45&lt;&gt;"",วันทำงาน!AZ45,"")</f>
        <v/>
      </c>
      <c r="U45" s="110" t="str">
        <f>IF(A45="","",_xlfn.IFNA(VLOOKUP($F45,เงื่อนไข!$A$4:$P$7,3,0),0))</f>
        <v/>
      </c>
      <c r="V45" s="110">
        <f t="shared" si="14"/>
        <v>0</v>
      </c>
      <c r="W45" s="109" t="str">
        <f t="shared" si="15"/>
        <v/>
      </c>
      <c r="X45" s="196" t="str">
        <f t="shared" si="16"/>
        <v/>
      </c>
      <c r="Y45" s="193">
        <f>วันทำงาน!AQ45</f>
        <v>0</v>
      </c>
      <c r="Z45" s="155"/>
      <c r="AA45" s="155">
        <f>IF($W45="",0,IF($W45&gt;=100%,เงื่อนไข!$H$4,IF($W45&gt;=80%,เงื่อนไข!$G$4,IF($W45&gt;=50%,เงื่อนไข!$F$4,IF($W45&lt;50%,เงื่อนไข!$E$4)))))</f>
        <v>0</v>
      </c>
      <c r="AB45" s="186">
        <f t="shared" si="17"/>
        <v>0</v>
      </c>
      <c r="AC45" s="146">
        <f t="shared" si="18"/>
        <v>0</v>
      </c>
      <c r="AD45" s="182">
        <f>IF(AB45=0,0,AB45/$R45*เงื่อนไข!$B$4)</f>
        <v>0</v>
      </c>
      <c r="AE45" s="188">
        <f t="shared" si="19"/>
        <v>0</v>
      </c>
      <c r="AF45" s="182">
        <f>SUMIF(วันทำงาน!$F$164:$F$254,$B45,วันทำงาน!$J$164:$J$254)</f>
        <v>0</v>
      </c>
      <c r="AG45" s="190">
        <f>IF((AND($W45&gt;=100%,$W45&lt;&gt;"")),เงื่อนไข!$F$8*Y45/$V45,0)</f>
        <v>0</v>
      </c>
      <c r="AH45" s="188">
        <f>SUM(วันทำงาน!AR45:AT45,วันทำงาน!AV45:AX45)</f>
        <v>0</v>
      </c>
      <c r="AI45" s="155"/>
      <c r="AJ45" s="155">
        <f>IF($W45="",0,IF($W45&gt;=100%,เงื่อนไข!$L$4,IF($W45&gt;=80%,เงื่อนไข!$K$4,IF($W45&gt;=50%,เงื่อนไข!$J$4,IF($W45&lt;50%,เงื่อนไข!$I$4)))))</f>
        <v>0</v>
      </c>
      <c r="AK45" s="186">
        <f t="shared" si="20"/>
        <v>0</v>
      </c>
      <c r="AL45" s="182">
        <f t="shared" si="21"/>
        <v>0</v>
      </c>
      <c r="AM45" s="182">
        <f>IF(AK45=0,0,AK45/$R45*เงื่อนไข!$B$4)</f>
        <v>0</v>
      </c>
      <c r="AN45" s="188">
        <f t="shared" si="22"/>
        <v>0</v>
      </c>
      <c r="AO45" s="182">
        <f>SUMIF(วันทำงาน!$F$164:$F$254,$B45,วันทำงาน!$K$164:$K$254)</f>
        <v>0</v>
      </c>
      <c r="AP45" s="190">
        <f>IF((AND($W45&gt;=100%,$W45&lt;&gt;"")),เงื่อนไข!$F$8*AH45/$V45,0)</f>
        <v>0</v>
      </c>
      <c r="AQ45" s="193">
        <f>วันทำงาน!AU45</f>
        <v>0</v>
      </c>
      <c r="AR45" s="155"/>
      <c r="AS45" s="155">
        <f>IF(W45="",0,IF($W45&gt;=100%,เงื่อนไข!$P$4,IF($W45&gt;=80%,เงื่อนไข!$O$4,IF($W45&gt;=50%,เงื่อนไข!$N$4,IF($W45&lt;50%,เงื่อนไข!$M$4)))))</f>
        <v>0</v>
      </c>
      <c r="AT45" s="186">
        <f t="shared" si="23"/>
        <v>0</v>
      </c>
      <c r="AU45" s="182">
        <f t="shared" si="24"/>
        <v>0</v>
      </c>
      <c r="AV45" s="182">
        <f>IF(AT45=0,0,AT45/$R45*เงื่อนไข!$B$4)</f>
        <v>0</v>
      </c>
      <c r="AW45" s="188">
        <f t="shared" si="25"/>
        <v>0</v>
      </c>
      <c r="AX45" s="182">
        <f>SUMIF(วันทำงาน!$F$164:$F$254,$B45,วันทำงาน!$L$164:$L$254)</f>
        <v>0</v>
      </c>
      <c r="AY45" s="190">
        <f>IF((AND($W45&gt;=100%,$W45&lt;&gt;"")),เงื่อนไข!$F$8*AQ45/$V45,0)</f>
        <v>0</v>
      </c>
    </row>
    <row r="46" spans="1:51" s="6" customFormat="1" ht="13.2" customHeight="1" x14ac:dyDescent="0.25">
      <c r="A46" s="129" t="str">
        <f>IF(วันทำงาน!A46&lt;&gt;"",วันทำงาน!A46,"")</f>
        <v/>
      </c>
      <c r="B46" s="129" t="str">
        <f>IF(วันทำงาน!B46&lt;&gt;"",วันทำงาน!B46,"")</f>
        <v/>
      </c>
      <c r="C46" s="129"/>
      <c r="D46" s="129" t="str">
        <f>IF(วันทำงาน!C46&lt;&gt;"",วันทำงาน!C46,"")</f>
        <v/>
      </c>
      <c r="E46" s="130" t="str">
        <f>IF(วันทำงาน!D46&lt;&gt;"",วันทำงาน!D46,"")</f>
        <v/>
      </c>
      <c r="F46" s="93" t="str">
        <f>IF(วันทำงาน!E46&lt;&gt;"",วันทำงาน!E46,"")</f>
        <v/>
      </c>
      <c r="G46" s="129" t="str">
        <f>IF(วันทำงาน!F46&lt;&gt;"",วันทำงาน!F46,"")</f>
        <v/>
      </c>
      <c r="H46" s="141" t="str">
        <f>IF(F46="Salesman",วันทำงาน!G46,"")</f>
        <v/>
      </c>
      <c r="I46" s="146" t="str">
        <f>IF($H46="","",AB46/$R46*(100%-เงื่อนไข!$B$4))</f>
        <v/>
      </c>
      <c r="J46" s="146" t="str">
        <f>IF($H46="","",AK46/$R46*(100%-เงื่อนไข!$B$4))</f>
        <v/>
      </c>
      <c r="K46" s="146" t="str">
        <f>IF($H46="","",AT46/$R46*(100%-เงื่อนไข!$B$4))</f>
        <v/>
      </c>
      <c r="L46" s="146" t="str">
        <f t="shared" si="12"/>
        <v/>
      </c>
      <c r="M46" s="147" t="str">
        <f>IF((OR(วันทำงาน!H46="",$F$1="")),"",IF(F46="Salesman",วันทำงาน!H46,""))</f>
        <v/>
      </c>
      <c r="N46" s="115">
        <f>IF($M46="",0,IF($X46="P",Y46*เงื่อนไข!$C$5,0))</f>
        <v>0</v>
      </c>
      <c r="O46" s="115">
        <f>IF($M46="",0,IF($X46="P",AH46*เงื่อนไข!$C$5,0))</f>
        <v>0</v>
      </c>
      <c r="P46" s="146">
        <f>IF($M46="",0,IF($X46="P",AQ46*เงื่อนไข!$C$5,0))</f>
        <v>0</v>
      </c>
      <c r="Q46" s="146">
        <f t="shared" si="13"/>
        <v>0</v>
      </c>
      <c r="R46" s="129" t="str">
        <f>IF(วันทำงาน!J46&lt;&gt;"",วันทำงาน!J46,"")</f>
        <v/>
      </c>
      <c r="S46" s="129" t="str">
        <f>IF(วันทำงาน!K46&lt;&gt;"",วันทำงาน!K46,"")</f>
        <v/>
      </c>
      <c r="T46" s="162" t="str">
        <f>IF(วันทำงาน!AZ46&lt;&gt;"",วันทำงาน!AZ46,"")</f>
        <v/>
      </c>
      <c r="U46" s="110" t="str">
        <f>IF(A46="","",_xlfn.IFNA(VLOOKUP($F46,เงื่อนไข!$A$4:$P$7,3,0),0))</f>
        <v/>
      </c>
      <c r="V46" s="110">
        <f t="shared" si="14"/>
        <v>0</v>
      </c>
      <c r="W46" s="109" t="str">
        <f t="shared" si="15"/>
        <v/>
      </c>
      <c r="X46" s="196" t="str">
        <f t="shared" si="16"/>
        <v/>
      </c>
      <c r="Y46" s="193">
        <f>วันทำงาน!AQ46</f>
        <v>0</v>
      </c>
      <c r="Z46" s="155"/>
      <c r="AA46" s="155">
        <f>IF($W46="",0,IF($W46&gt;=100%,เงื่อนไข!$H$4,IF($W46&gt;=80%,เงื่อนไข!$G$4,IF($W46&gt;=50%,เงื่อนไข!$F$4,IF($W46&lt;50%,เงื่อนไข!$E$4)))))</f>
        <v>0</v>
      </c>
      <c r="AB46" s="186">
        <f t="shared" si="17"/>
        <v>0</v>
      </c>
      <c r="AC46" s="146">
        <f t="shared" si="18"/>
        <v>0</v>
      </c>
      <c r="AD46" s="182">
        <f>IF(AB46=0,0,AB46/$R46*เงื่อนไข!$B$4)</f>
        <v>0</v>
      </c>
      <c r="AE46" s="188">
        <f t="shared" si="19"/>
        <v>0</v>
      </c>
      <c r="AF46" s="182">
        <f>SUMIF(วันทำงาน!$F$164:$F$254,$B46,วันทำงาน!$J$164:$J$254)</f>
        <v>0</v>
      </c>
      <c r="AG46" s="190">
        <f>IF((AND($W46&gt;=100%,$W46&lt;&gt;"")),เงื่อนไข!$F$8*Y46/$V46,0)</f>
        <v>0</v>
      </c>
      <c r="AH46" s="188">
        <f>SUM(วันทำงาน!AR46:AT46,วันทำงาน!AV46:AX46)</f>
        <v>0</v>
      </c>
      <c r="AI46" s="155"/>
      <c r="AJ46" s="155">
        <f>IF($W46="",0,IF($W46&gt;=100%,เงื่อนไข!$L$4,IF($W46&gt;=80%,เงื่อนไข!$K$4,IF($W46&gt;=50%,เงื่อนไข!$J$4,IF($W46&lt;50%,เงื่อนไข!$I$4)))))</f>
        <v>0</v>
      </c>
      <c r="AK46" s="186">
        <f t="shared" si="20"/>
        <v>0</v>
      </c>
      <c r="AL46" s="182">
        <f t="shared" si="21"/>
        <v>0</v>
      </c>
      <c r="AM46" s="182">
        <f>IF(AK46=0,0,AK46/$R46*เงื่อนไข!$B$4)</f>
        <v>0</v>
      </c>
      <c r="AN46" s="188">
        <f t="shared" si="22"/>
        <v>0</v>
      </c>
      <c r="AO46" s="182">
        <f>SUMIF(วันทำงาน!$F$164:$F$254,$B46,วันทำงาน!$K$164:$K$254)</f>
        <v>0</v>
      </c>
      <c r="AP46" s="190">
        <f>IF((AND($W46&gt;=100%,$W46&lt;&gt;"")),เงื่อนไข!$F$8*AH46/$V46,0)</f>
        <v>0</v>
      </c>
      <c r="AQ46" s="193">
        <f>วันทำงาน!AU46</f>
        <v>0</v>
      </c>
      <c r="AR46" s="155"/>
      <c r="AS46" s="155">
        <f>IF(W46="",0,IF($W46&gt;=100%,เงื่อนไข!$P$4,IF($W46&gt;=80%,เงื่อนไข!$O$4,IF($W46&gt;=50%,เงื่อนไข!$N$4,IF($W46&lt;50%,เงื่อนไข!$M$4)))))</f>
        <v>0</v>
      </c>
      <c r="AT46" s="186">
        <f t="shared" si="23"/>
        <v>0</v>
      </c>
      <c r="AU46" s="182">
        <f t="shared" si="24"/>
        <v>0</v>
      </c>
      <c r="AV46" s="182">
        <f>IF(AT46=0,0,AT46/$R46*เงื่อนไข!$B$4)</f>
        <v>0</v>
      </c>
      <c r="AW46" s="188">
        <f t="shared" si="25"/>
        <v>0</v>
      </c>
      <c r="AX46" s="182">
        <f>SUMIF(วันทำงาน!$F$164:$F$254,$B46,วันทำงาน!$L$164:$L$254)</f>
        <v>0</v>
      </c>
      <c r="AY46" s="190">
        <f>IF((AND($W46&gt;=100%,$W46&lt;&gt;"")),เงื่อนไข!$F$8*AQ46/$V46,0)</f>
        <v>0</v>
      </c>
    </row>
    <row r="47" spans="1:51" s="6" customFormat="1" ht="13.2" customHeight="1" x14ac:dyDescent="0.25">
      <c r="A47" s="129" t="str">
        <f>IF(วันทำงาน!A47&lt;&gt;"",วันทำงาน!A47,"")</f>
        <v/>
      </c>
      <c r="B47" s="129" t="str">
        <f>IF(วันทำงาน!B47&lt;&gt;"",วันทำงาน!B47,"")</f>
        <v/>
      </c>
      <c r="C47" s="129"/>
      <c r="D47" s="129" t="str">
        <f>IF(วันทำงาน!C47&lt;&gt;"",วันทำงาน!C47,"")</f>
        <v/>
      </c>
      <c r="E47" s="130" t="str">
        <f>IF(วันทำงาน!D47&lt;&gt;"",วันทำงาน!D47,"")</f>
        <v/>
      </c>
      <c r="F47" s="93" t="str">
        <f>IF(วันทำงาน!E47&lt;&gt;"",วันทำงาน!E47,"")</f>
        <v/>
      </c>
      <c r="G47" s="129" t="str">
        <f>IF(วันทำงาน!F47&lt;&gt;"",วันทำงาน!F47,"")</f>
        <v/>
      </c>
      <c r="H47" s="141" t="str">
        <f>IF(F47="Salesman",วันทำงาน!G47,"")</f>
        <v/>
      </c>
      <c r="I47" s="146" t="str">
        <f>IF($H47="","",AB47/$R47*(100%-เงื่อนไข!$B$4))</f>
        <v/>
      </c>
      <c r="J47" s="146" t="str">
        <f>IF($H47="","",AK47/$R47*(100%-เงื่อนไข!$B$4))</f>
        <v/>
      </c>
      <c r="K47" s="146" t="str">
        <f>IF($H47="","",AT47/$R47*(100%-เงื่อนไข!$B$4))</f>
        <v/>
      </c>
      <c r="L47" s="146" t="str">
        <f t="shared" si="12"/>
        <v/>
      </c>
      <c r="M47" s="147" t="str">
        <f>IF((OR(วันทำงาน!H47="",$F$1="")),"",IF(F47="Salesman",วันทำงาน!H47,""))</f>
        <v/>
      </c>
      <c r="N47" s="115">
        <f>IF($M47="",0,IF($X47="P",Y47*เงื่อนไข!$C$5,0))</f>
        <v>0</v>
      </c>
      <c r="O47" s="115">
        <f>IF($M47="",0,IF($X47="P",AH47*เงื่อนไข!$C$5,0))</f>
        <v>0</v>
      </c>
      <c r="P47" s="146">
        <f>IF($M47="",0,IF($X47="P",AQ47*เงื่อนไข!$C$5,0))</f>
        <v>0</v>
      </c>
      <c r="Q47" s="146">
        <f t="shared" si="13"/>
        <v>0</v>
      </c>
      <c r="R47" s="129" t="str">
        <f>IF(วันทำงาน!J47&lt;&gt;"",วันทำงาน!J47,"")</f>
        <v/>
      </c>
      <c r="S47" s="129" t="str">
        <f>IF(วันทำงาน!K47&lt;&gt;"",วันทำงาน!K47,"")</f>
        <v/>
      </c>
      <c r="T47" s="162" t="str">
        <f>IF(วันทำงาน!AZ47&lt;&gt;"",วันทำงาน!AZ47,"")</f>
        <v/>
      </c>
      <c r="U47" s="110" t="str">
        <f>IF(A47="","",_xlfn.IFNA(VLOOKUP($F47,เงื่อนไข!$A$4:$P$7,3,0),0))</f>
        <v/>
      </c>
      <c r="V47" s="110">
        <f t="shared" si="14"/>
        <v>0</v>
      </c>
      <c r="W47" s="109" t="str">
        <f t="shared" si="15"/>
        <v/>
      </c>
      <c r="X47" s="196" t="str">
        <f t="shared" si="16"/>
        <v/>
      </c>
      <c r="Y47" s="193">
        <f>วันทำงาน!AQ47</f>
        <v>0</v>
      </c>
      <c r="Z47" s="155"/>
      <c r="AA47" s="155">
        <f>IF($W47="",0,IF($W47&gt;=100%,เงื่อนไข!$H$4,IF($W47&gt;=80%,เงื่อนไข!$G$4,IF($W47&gt;=50%,เงื่อนไข!$F$4,IF($W47&lt;50%,เงื่อนไข!$E$4)))))</f>
        <v>0</v>
      </c>
      <c r="AB47" s="186">
        <f t="shared" si="17"/>
        <v>0</v>
      </c>
      <c r="AC47" s="146">
        <f t="shared" si="18"/>
        <v>0</v>
      </c>
      <c r="AD47" s="182">
        <f>IF(AB47=0,0,AB47/$R47*เงื่อนไข!$B$4)</f>
        <v>0</v>
      </c>
      <c r="AE47" s="188">
        <f t="shared" si="19"/>
        <v>0</v>
      </c>
      <c r="AF47" s="182">
        <f>SUMIF(วันทำงาน!$F$164:$F$254,$B47,วันทำงาน!$J$164:$J$254)</f>
        <v>0</v>
      </c>
      <c r="AG47" s="190">
        <f>IF((AND($W47&gt;=100%,$W47&lt;&gt;"")),เงื่อนไข!$F$8*Y47/$V47,0)</f>
        <v>0</v>
      </c>
      <c r="AH47" s="188">
        <f>SUM(วันทำงาน!AR47:AT47,วันทำงาน!AV47:AX47)</f>
        <v>0</v>
      </c>
      <c r="AI47" s="155"/>
      <c r="AJ47" s="155">
        <f>IF($W47="",0,IF($W47&gt;=100%,เงื่อนไข!$L$4,IF($W47&gt;=80%,เงื่อนไข!$K$4,IF($W47&gt;=50%,เงื่อนไข!$J$4,IF($W47&lt;50%,เงื่อนไข!$I$4)))))</f>
        <v>0</v>
      </c>
      <c r="AK47" s="186">
        <f t="shared" si="20"/>
        <v>0</v>
      </c>
      <c r="AL47" s="182">
        <f t="shared" si="21"/>
        <v>0</v>
      </c>
      <c r="AM47" s="182">
        <f>IF(AK47=0,0,AK47/$R47*เงื่อนไข!$B$4)</f>
        <v>0</v>
      </c>
      <c r="AN47" s="188">
        <f t="shared" si="22"/>
        <v>0</v>
      </c>
      <c r="AO47" s="182">
        <f>SUMIF(วันทำงาน!$F$164:$F$254,$B47,วันทำงาน!$K$164:$K$254)</f>
        <v>0</v>
      </c>
      <c r="AP47" s="190">
        <f>IF((AND($W47&gt;=100%,$W47&lt;&gt;"")),เงื่อนไข!$F$8*AH47/$V47,0)</f>
        <v>0</v>
      </c>
      <c r="AQ47" s="193">
        <f>วันทำงาน!AU47</f>
        <v>0</v>
      </c>
      <c r="AR47" s="155"/>
      <c r="AS47" s="155">
        <f>IF(W47="",0,IF($W47&gt;=100%,เงื่อนไข!$P$4,IF($W47&gt;=80%,เงื่อนไข!$O$4,IF($W47&gt;=50%,เงื่อนไข!$N$4,IF($W47&lt;50%,เงื่อนไข!$M$4)))))</f>
        <v>0</v>
      </c>
      <c r="AT47" s="186">
        <f t="shared" si="23"/>
        <v>0</v>
      </c>
      <c r="AU47" s="182">
        <f t="shared" si="24"/>
        <v>0</v>
      </c>
      <c r="AV47" s="182">
        <f>IF(AT47=0,0,AT47/$R47*เงื่อนไข!$B$4)</f>
        <v>0</v>
      </c>
      <c r="AW47" s="188">
        <f t="shared" si="25"/>
        <v>0</v>
      </c>
      <c r="AX47" s="182">
        <f>SUMIF(วันทำงาน!$F$164:$F$254,$B47,วันทำงาน!$L$164:$L$254)</f>
        <v>0</v>
      </c>
      <c r="AY47" s="190">
        <f>IF((AND($W47&gt;=100%,$W47&lt;&gt;"")),เงื่อนไข!$F$8*AQ47/$V47,0)</f>
        <v>0</v>
      </c>
    </row>
    <row r="48" spans="1:51" s="6" customFormat="1" ht="13.2" customHeight="1" x14ac:dyDescent="0.25">
      <c r="A48" s="129" t="str">
        <f>IF(วันทำงาน!A48&lt;&gt;"",วันทำงาน!A48,"")</f>
        <v/>
      </c>
      <c r="B48" s="129" t="str">
        <f>IF(วันทำงาน!B48&lt;&gt;"",วันทำงาน!B48,"")</f>
        <v/>
      </c>
      <c r="C48" s="129"/>
      <c r="D48" s="129" t="str">
        <f>IF(วันทำงาน!C48&lt;&gt;"",วันทำงาน!C48,"")</f>
        <v/>
      </c>
      <c r="E48" s="130" t="str">
        <f>IF(วันทำงาน!D48&lt;&gt;"",วันทำงาน!D48,"")</f>
        <v/>
      </c>
      <c r="F48" s="93" t="str">
        <f>IF(วันทำงาน!E48&lt;&gt;"",วันทำงาน!E48,"")</f>
        <v/>
      </c>
      <c r="G48" s="129" t="str">
        <f>IF(วันทำงาน!F48&lt;&gt;"",วันทำงาน!F48,"")</f>
        <v/>
      </c>
      <c r="H48" s="141" t="str">
        <f>IF(F48="Salesman",วันทำงาน!G48,"")</f>
        <v/>
      </c>
      <c r="I48" s="146" t="str">
        <f>IF($H48="","",AB48/$R48*(100%-เงื่อนไข!$B$4))</f>
        <v/>
      </c>
      <c r="J48" s="146" t="str">
        <f>IF($H48="","",AK48/$R48*(100%-เงื่อนไข!$B$4))</f>
        <v/>
      </c>
      <c r="K48" s="146" t="str">
        <f>IF($H48="","",AT48/$R48*(100%-เงื่อนไข!$B$4))</f>
        <v/>
      </c>
      <c r="L48" s="146" t="str">
        <f t="shared" si="12"/>
        <v/>
      </c>
      <c r="M48" s="147" t="str">
        <f>IF((OR(วันทำงาน!H48="",$F$1="")),"",IF(F48="Salesman",วันทำงาน!H48,""))</f>
        <v/>
      </c>
      <c r="N48" s="115">
        <f>IF($M48="",0,IF($X48="P",Y48*เงื่อนไข!$C$5,0))</f>
        <v>0</v>
      </c>
      <c r="O48" s="115">
        <f>IF($M48="",0,IF($X48="P",AH48*เงื่อนไข!$C$5,0))</f>
        <v>0</v>
      </c>
      <c r="P48" s="146">
        <f>IF($M48="",0,IF($X48="P",AQ48*เงื่อนไข!$C$5,0))</f>
        <v>0</v>
      </c>
      <c r="Q48" s="146">
        <f t="shared" si="13"/>
        <v>0</v>
      </c>
      <c r="R48" s="129" t="str">
        <f>IF(วันทำงาน!J48&lt;&gt;"",วันทำงาน!J48,"")</f>
        <v/>
      </c>
      <c r="S48" s="129" t="str">
        <f>IF(วันทำงาน!K48&lt;&gt;"",วันทำงาน!K48,"")</f>
        <v/>
      </c>
      <c r="T48" s="162" t="str">
        <f>IF(วันทำงาน!AZ48&lt;&gt;"",วันทำงาน!AZ48,"")</f>
        <v/>
      </c>
      <c r="U48" s="110" t="str">
        <f>IF(A48="","",_xlfn.IFNA(VLOOKUP($F48,เงื่อนไข!$A$4:$P$7,3,0),0))</f>
        <v/>
      </c>
      <c r="V48" s="110">
        <f t="shared" si="14"/>
        <v>0</v>
      </c>
      <c r="W48" s="109" t="str">
        <f t="shared" si="15"/>
        <v/>
      </c>
      <c r="X48" s="196" t="str">
        <f t="shared" si="16"/>
        <v/>
      </c>
      <c r="Y48" s="193">
        <f>วันทำงาน!AQ48</f>
        <v>0</v>
      </c>
      <c r="Z48" s="155"/>
      <c r="AA48" s="155">
        <f>IF($W48="",0,IF($W48&gt;=100%,เงื่อนไข!$H$4,IF($W48&gt;=80%,เงื่อนไข!$G$4,IF($W48&gt;=50%,เงื่อนไข!$F$4,IF($W48&lt;50%,เงื่อนไข!$E$4)))))</f>
        <v>0</v>
      </c>
      <c r="AB48" s="186">
        <f t="shared" si="17"/>
        <v>0</v>
      </c>
      <c r="AC48" s="146">
        <f t="shared" si="18"/>
        <v>0</v>
      </c>
      <c r="AD48" s="182">
        <f>IF(AB48=0,0,AB48/$R48*เงื่อนไข!$B$4)</f>
        <v>0</v>
      </c>
      <c r="AE48" s="188">
        <f t="shared" si="19"/>
        <v>0</v>
      </c>
      <c r="AF48" s="182">
        <f>SUMIF(วันทำงาน!$F$164:$F$254,$B48,วันทำงาน!$J$164:$J$254)</f>
        <v>0</v>
      </c>
      <c r="AG48" s="190">
        <f>IF((AND($W48&gt;=100%,$W48&lt;&gt;"")),เงื่อนไข!$F$8*Y48/$V48,0)</f>
        <v>0</v>
      </c>
      <c r="AH48" s="188">
        <f>SUM(วันทำงาน!AR48:AT48,วันทำงาน!AV48:AX48)</f>
        <v>0</v>
      </c>
      <c r="AI48" s="155"/>
      <c r="AJ48" s="155">
        <f>IF($W48="",0,IF($W48&gt;=100%,เงื่อนไข!$L$4,IF($W48&gt;=80%,เงื่อนไข!$K$4,IF($W48&gt;=50%,เงื่อนไข!$J$4,IF($W48&lt;50%,เงื่อนไข!$I$4)))))</f>
        <v>0</v>
      </c>
      <c r="AK48" s="186">
        <f t="shared" si="20"/>
        <v>0</v>
      </c>
      <c r="AL48" s="182">
        <f t="shared" si="21"/>
        <v>0</v>
      </c>
      <c r="AM48" s="182">
        <f>IF(AK48=0,0,AK48/$R48*เงื่อนไข!$B$4)</f>
        <v>0</v>
      </c>
      <c r="AN48" s="188">
        <f t="shared" si="22"/>
        <v>0</v>
      </c>
      <c r="AO48" s="182">
        <f>SUMIF(วันทำงาน!$F$164:$F$254,$B48,วันทำงาน!$K$164:$K$254)</f>
        <v>0</v>
      </c>
      <c r="AP48" s="190">
        <f>IF((AND($W48&gt;=100%,$W48&lt;&gt;"")),เงื่อนไข!$F$8*AH48/$V48,0)</f>
        <v>0</v>
      </c>
      <c r="AQ48" s="193">
        <f>วันทำงาน!AU48</f>
        <v>0</v>
      </c>
      <c r="AR48" s="155"/>
      <c r="AS48" s="155">
        <f>IF(W48="",0,IF($W48&gt;=100%,เงื่อนไข!$P$4,IF($W48&gt;=80%,เงื่อนไข!$O$4,IF($W48&gt;=50%,เงื่อนไข!$N$4,IF($W48&lt;50%,เงื่อนไข!$M$4)))))</f>
        <v>0</v>
      </c>
      <c r="AT48" s="186">
        <f t="shared" si="23"/>
        <v>0</v>
      </c>
      <c r="AU48" s="182">
        <f t="shared" si="24"/>
        <v>0</v>
      </c>
      <c r="AV48" s="182">
        <f>IF(AT48=0,0,AT48/$R48*เงื่อนไข!$B$4)</f>
        <v>0</v>
      </c>
      <c r="AW48" s="188">
        <f t="shared" si="25"/>
        <v>0</v>
      </c>
      <c r="AX48" s="182">
        <f>SUMIF(วันทำงาน!$F$164:$F$254,$B48,วันทำงาน!$L$164:$L$254)</f>
        <v>0</v>
      </c>
      <c r="AY48" s="190">
        <f>IF((AND($W48&gt;=100%,$W48&lt;&gt;"")),เงื่อนไข!$F$8*AQ48/$V48,0)</f>
        <v>0</v>
      </c>
    </row>
    <row r="49" spans="1:51" s="6" customFormat="1" ht="13.2" customHeight="1" x14ac:dyDescent="0.25">
      <c r="A49" s="129" t="str">
        <f>IF(วันทำงาน!A49&lt;&gt;"",วันทำงาน!A49,"")</f>
        <v/>
      </c>
      <c r="B49" s="129" t="str">
        <f>IF(วันทำงาน!B49&lt;&gt;"",วันทำงาน!B49,"")</f>
        <v/>
      </c>
      <c r="C49" s="129"/>
      <c r="D49" s="129" t="str">
        <f>IF(วันทำงาน!C49&lt;&gt;"",วันทำงาน!C49,"")</f>
        <v/>
      </c>
      <c r="E49" s="130" t="str">
        <f>IF(วันทำงาน!D49&lt;&gt;"",วันทำงาน!D49,"")</f>
        <v/>
      </c>
      <c r="F49" s="93" t="str">
        <f>IF(วันทำงาน!E49&lt;&gt;"",วันทำงาน!E49,"")</f>
        <v/>
      </c>
      <c r="G49" s="129" t="str">
        <f>IF(วันทำงาน!F49&lt;&gt;"",วันทำงาน!F49,"")</f>
        <v/>
      </c>
      <c r="H49" s="141" t="str">
        <f>IF(F49="Salesman",วันทำงาน!G49,"")</f>
        <v/>
      </c>
      <c r="I49" s="146" t="str">
        <f>IF($H49="","",AB49/$R49*(100%-เงื่อนไข!$B$4))</f>
        <v/>
      </c>
      <c r="J49" s="146" t="str">
        <f>IF($H49="","",AK49/$R49*(100%-เงื่อนไข!$B$4))</f>
        <v/>
      </c>
      <c r="K49" s="146" t="str">
        <f>IF($H49="","",AT49/$R49*(100%-เงื่อนไข!$B$4))</f>
        <v/>
      </c>
      <c r="L49" s="146" t="str">
        <f t="shared" si="12"/>
        <v/>
      </c>
      <c r="M49" s="147" t="str">
        <f>IF((OR(วันทำงาน!H49="",$F$1="")),"",IF(F49="Salesman",วันทำงาน!H49,""))</f>
        <v/>
      </c>
      <c r="N49" s="115">
        <f>IF($M49="",0,IF($X49="P",Y49*เงื่อนไข!$C$5,0))</f>
        <v>0</v>
      </c>
      <c r="O49" s="115">
        <f>IF($M49="",0,IF($X49="P",AH49*เงื่อนไข!$C$5,0))</f>
        <v>0</v>
      </c>
      <c r="P49" s="146">
        <f>IF($M49="",0,IF($X49="P",AQ49*เงื่อนไข!$C$5,0))</f>
        <v>0</v>
      </c>
      <c r="Q49" s="146">
        <f t="shared" si="13"/>
        <v>0</v>
      </c>
      <c r="R49" s="129" t="str">
        <f>IF(วันทำงาน!J49&lt;&gt;"",วันทำงาน!J49,"")</f>
        <v/>
      </c>
      <c r="S49" s="129" t="str">
        <f>IF(วันทำงาน!K49&lt;&gt;"",วันทำงาน!K49,"")</f>
        <v/>
      </c>
      <c r="T49" s="162" t="str">
        <f>IF(วันทำงาน!AZ49&lt;&gt;"",วันทำงาน!AZ49,"")</f>
        <v/>
      </c>
      <c r="U49" s="110" t="str">
        <f>IF(A49="","",_xlfn.IFNA(VLOOKUP($F49,เงื่อนไข!$A$4:$P$7,3,0),0))</f>
        <v/>
      </c>
      <c r="V49" s="110">
        <f t="shared" si="14"/>
        <v>0</v>
      </c>
      <c r="W49" s="109" t="str">
        <f t="shared" si="15"/>
        <v/>
      </c>
      <c r="X49" s="196" t="str">
        <f t="shared" si="16"/>
        <v/>
      </c>
      <c r="Y49" s="193">
        <f>วันทำงาน!AQ49</f>
        <v>0</v>
      </c>
      <c r="Z49" s="155"/>
      <c r="AA49" s="155">
        <f>IF($W49="",0,IF($W49&gt;=100%,เงื่อนไข!$H$4,IF($W49&gt;=80%,เงื่อนไข!$G$4,IF($W49&gt;=50%,เงื่อนไข!$F$4,IF($W49&lt;50%,เงื่อนไข!$E$4)))))</f>
        <v>0</v>
      </c>
      <c r="AB49" s="186">
        <f t="shared" si="17"/>
        <v>0</v>
      </c>
      <c r="AC49" s="146">
        <f t="shared" si="18"/>
        <v>0</v>
      </c>
      <c r="AD49" s="182">
        <f>IF(AB49=0,0,AB49/$R49*เงื่อนไข!$B$4)</f>
        <v>0</v>
      </c>
      <c r="AE49" s="188">
        <f t="shared" si="19"/>
        <v>0</v>
      </c>
      <c r="AF49" s="182">
        <f>SUMIF(วันทำงาน!$F$164:$F$254,$B49,วันทำงาน!$J$164:$J$254)</f>
        <v>0</v>
      </c>
      <c r="AG49" s="190">
        <f>IF((AND($W49&gt;=100%,$W49&lt;&gt;"")),เงื่อนไข!$F$8*Y49/$V49,0)</f>
        <v>0</v>
      </c>
      <c r="AH49" s="188">
        <f>SUM(วันทำงาน!AR49:AT49,วันทำงาน!AV49:AX49)</f>
        <v>0</v>
      </c>
      <c r="AI49" s="155"/>
      <c r="AJ49" s="155">
        <f>IF($W49="",0,IF($W49&gt;=100%,เงื่อนไข!$L$4,IF($W49&gt;=80%,เงื่อนไข!$K$4,IF($W49&gt;=50%,เงื่อนไข!$J$4,IF($W49&lt;50%,เงื่อนไข!$I$4)))))</f>
        <v>0</v>
      </c>
      <c r="AK49" s="186">
        <f t="shared" si="20"/>
        <v>0</v>
      </c>
      <c r="AL49" s="182">
        <f t="shared" si="21"/>
        <v>0</v>
      </c>
      <c r="AM49" s="182">
        <f>IF(AK49=0,0,AK49/$R49*เงื่อนไข!$B$4)</f>
        <v>0</v>
      </c>
      <c r="AN49" s="188">
        <f t="shared" si="22"/>
        <v>0</v>
      </c>
      <c r="AO49" s="182">
        <f>SUMIF(วันทำงาน!$F$164:$F$254,$B49,วันทำงาน!$K$164:$K$254)</f>
        <v>0</v>
      </c>
      <c r="AP49" s="190">
        <f>IF((AND($W49&gt;=100%,$W49&lt;&gt;"")),เงื่อนไข!$F$8*AH49/$V49,0)</f>
        <v>0</v>
      </c>
      <c r="AQ49" s="193">
        <f>วันทำงาน!AU49</f>
        <v>0</v>
      </c>
      <c r="AR49" s="155"/>
      <c r="AS49" s="155">
        <f>IF(W49="",0,IF($W49&gt;=100%,เงื่อนไข!$P$4,IF($W49&gt;=80%,เงื่อนไข!$O$4,IF($W49&gt;=50%,เงื่อนไข!$N$4,IF($W49&lt;50%,เงื่อนไข!$M$4)))))</f>
        <v>0</v>
      </c>
      <c r="AT49" s="186">
        <f t="shared" si="23"/>
        <v>0</v>
      </c>
      <c r="AU49" s="182">
        <f t="shared" si="24"/>
        <v>0</v>
      </c>
      <c r="AV49" s="182">
        <f>IF(AT49=0,0,AT49/$R49*เงื่อนไข!$B$4)</f>
        <v>0</v>
      </c>
      <c r="AW49" s="188">
        <f t="shared" si="25"/>
        <v>0</v>
      </c>
      <c r="AX49" s="182">
        <f>SUMIF(วันทำงาน!$F$164:$F$254,$B49,วันทำงาน!$L$164:$L$254)</f>
        <v>0</v>
      </c>
      <c r="AY49" s="190">
        <f>IF((AND($W49&gt;=100%,$W49&lt;&gt;"")),เงื่อนไข!$F$8*AQ49/$V49,0)</f>
        <v>0</v>
      </c>
    </row>
    <row r="50" spans="1:51" s="6" customFormat="1" ht="13.2" customHeight="1" x14ac:dyDescent="0.25">
      <c r="A50" s="129" t="str">
        <f>IF(วันทำงาน!A50&lt;&gt;"",วันทำงาน!A50,"")</f>
        <v/>
      </c>
      <c r="B50" s="129" t="str">
        <f>IF(วันทำงาน!B50&lt;&gt;"",วันทำงาน!B50,"")</f>
        <v/>
      </c>
      <c r="C50" s="129"/>
      <c r="D50" s="129" t="str">
        <f>IF(วันทำงาน!C50&lt;&gt;"",วันทำงาน!C50,"")</f>
        <v/>
      </c>
      <c r="E50" s="130" t="str">
        <f>IF(วันทำงาน!D50&lt;&gt;"",วันทำงาน!D50,"")</f>
        <v/>
      </c>
      <c r="F50" s="93" t="str">
        <f>IF(วันทำงาน!E50&lt;&gt;"",วันทำงาน!E50,"")</f>
        <v/>
      </c>
      <c r="G50" s="129" t="str">
        <f>IF(วันทำงาน!F50&lt;&gt;"",วันทำงาน!F50,"")</f>
        <v/>
      </c>
      <c r="H50" s="141" t="str">
        <f>IF(F50="Salesman",วันทำงาน!G50,"")</f>
        <v/>
      </c>
      <c r="I50" s="146" t="str">
        <f>IF($H50="","",AB50/$R50*(100%-เงื่อนไข!$B$4))</f>
        <v/>
      </c>
      <c r="J50" s="146" t="str">
        <f>IF($H50="","",AK50/$R50*(100%-เงื่อนไข!$B$4))</f>
        <v/>
      </c>
      <c r="K50" s="146" t="str">
        <f>IF($H50="","",AT50/$R50*(100%-เงื่อนไข!$B$4))</f>
        <v/>
      </c>
      <c r="L50" s="146" t="str">
        <f t="shared" si="12"/>
        <v/>
      </c>
      <c r="M50" s="147" t="str">
        <f>IF((OR(วันทำงาน!H50="",$F$1="")),"",IF(F50="Salesman",วันทำงาน!H50,""))</f>
        <v/>
      </c>
      <c r="N50" s="115">
        <f>IF($M50="",0,IF($X50="P",Y50*เงื่อนไข!$C$5,0))</f>
        <v>0</v>
      </c>
      <c r="O50" s="115">
        <f>IF($M50="",0,IF($X50="P",AH50*เงื่อนไข!$C$5,0))</f>
        <v>0</v>
      </c>
      <c r="P50" s="146">
        <f>IF($M50="",0,IF($X50="P",AQ50*เงื่อนไข!$C$5,0))</f>
        <v>0</v>
      </c>
      <c r="Q50" s="146">
        <f t="shared" si="13"/>
        <v>0</v>
      </c>
      <c r="R50" s="129" t="str">
        <f>IF(วันทำงาน!J50&lt;&gt;"",วันทำงาน!J50,"")</f>
        <v/>
      </c>
      <c r="S50" s="129" t="str">
        <f>IF(วันทำงาน!K50&lt;&gt;"",วันทำงาน!K50,"")</f>
        <v/>
      </c>
      <c r="T50" s="162" t="str">
        <f>IF(วันทำงาน!AZ50&lt;&gt;"",วันทำงาน!AZ50,"")</f>
        <v/>
      </c>
      <c r="U50" s="110" t="str">
        <f>IF(A50="","",_xlfn.IFNA(VLOOKUP($F50,เงื่อนไข!$A$4:$P$7,3,0),0))</f>
        <v/>
      </c>
      <c r="V50" s="110">
        <f t="shared" si="14"/>
        <v>0</v>
      </c>
      <c r="W50" s="109" t="str">
        <f t="shared" si="15"/>
        <v/>
      </c>
      <c r="X50" s="196" t="str">
        <f t="shared" si="16"/>
        <v/>
      </c>
      <c r="Y50" s="193">
        <f>วันทำงาน!AQ50</f>
        <v>0</v>
      </c>
      <c r="Z50" s="155"/>
      <c r="AA50" s="155">
        <f>IF($W50="",0,IF($W50&gt;=100%,เงื่อนไข!$H$4,IF($W50&gt;=80%,เงื่อนไข!$G$4,IF($W50&gt;=50%,เงื่อนไข!$F$4,IF($W50&lt;50%,เงื่อนไข!$E$4)))))</f>
        <v>0</v>
      </c>
      <c r="AB50" s="186">
        <f t="shared" si="17"/>
        <v>0</v>
      </c>
      <c r="AC50" s="146">
        <f t="shared" si="18"/>
        <v>0</v>
      </c>
      <c r="AD50" s="182">
        <f>IF(AB50=0,0,AB50/$R50*เงื่อนไข!$B$4)</f>
        <v>0</v>
      </c>
      <c r="AE50" s="188">
        <f t="shared" si="19"/>
        <v>0</v>
      </c>
      <c r="AF50" s="182">
        <f>SUMIF(วันทำงาน!$F$164:$F$254,$B50,วันทำงาน!$J$164:$J$254)</f>
        <v>0</v>
      </c>
      <c r="AG50" s="190">
        <f>IF((AND($W50&gt;=100%,$W50&lt;&gt;"")),เงื่อนไข!$F$8*Y50/$V50,0)</f>
        <v>0</v>
      </c>
      <c r="AH50" s="188">
        <f>SUM(วันทำงาน!AR50:AT50,วันทำงาน!AV50:AX50)</f>
        <v>0</v>
      </c>
      <c r="AI50" s="155"/>
      <c r="AJ50" s="155">
        <f>IF($W50="",0,IF($W50&gt;=100%,เงื่อนไข!$L$4,IF($W50&gt;=80%,เงื่อนไข!$K$4,IF($W50&gt;=50%,เงื่อนไข!$J$4,IF($W50&lt;50%,เงื่อนไข!$I$4)))))</f>
        <v>0</v>
      </c>
      <c r="AK50" s="186">
        <f t="shared" si="20"/>
        <v>0</v>
      </c>
      <c r="AL50" s="182">
        <f t="shared" si="21"/>
        <v>0</v>
      </c>
      <c r="AM50" s="182">
        <f>IF(AK50=0,0,AK50/$R50*เงื่อนไข!$B$4)</f>
        <v>0</v>
      </c>
      <c r="AN50" s="188">
        <f t="shared" si="22"/>
        <v>0</v>
      </c>
      <c r="AO50" s="182">
        <f>SUMIF(วันทำงาน!$F$164:$F$254,$B50,วันทำงาน!$K$164:$K$254)</f>
        <v>0</v>
      </c>
      <c r="AP50" s="190">
        <f>IF((AND($W50&gt;=100%,$W50&lt;&gt;"")),เงื่อนไข!$F$8*AH50/$V50,0)</f>
        <v>0</v>
      </c>
      <c r="AQ50" s="193">
        <f>วันทำงาน!AU50</f>
        <v>0</v>
      </c>
      <c r="AR50" s="155"/>
      <c r="AS50" s="155">
        <f>IF(W50="",0,IF($W50&gt;=100%,เงื่อนไข!$P$4,IF($W50&gt;=80%,เงื่อนไข!$O$4,IF($W50&gt;=50%,เงื่อนไข!$N$4,IF($W50&lt;50%,เงื่อนไข!$M$4)))))</f>
        <v>0</v>
      </c>
      <c r="AT50" s="186">
        <f t="shared" si="23"/>
        <v>0</v>
      </c>
      <c r="AU50" s="182">
        <f t="shared" si="24"/>
        <v>0</v>
      </c>
      <c r="AV50" s="182">
        <f>IF(AT50=0,0,AT50/$R50*เงื่อนไข!$B$4)</f>
        <v>0</v>
      </c>
      <c r="AW50" s="188">
        <f t="shared" si="25"/>
        <v>0</v>
      </c>
      <c r="AX50" s="182">
        <f>SUMIF(วันทำงาน!$F$164:$F$254,$B50,วันทำงาน!$L$164:$L$254)</f>
        <v>0</v>
      </c>
      <c r="AY50" s="190">
        <f>IF((AND($W50&gt;=100%,$W50&lt;&gt;"")),เงื่อนไข!$F$8*AQ50/$V50,0)</f>
        <v>0</v>
      </c>
    </row>
    <row r="51" spans="1:51" s="6" customFormat="1" ht="13.2" customHeight="1" x14ac:dyDescent="0.25">
      <c r="A51" s="129" t="str">
        <f>IF(วันทำงาน!A51&lt;&gt;"",วันทำงาน!A51,"")</f>
        <v/>
      </c>
      <c r="B51" s="129" t="str">
        <f>IF(วันทำงาน!B51&lt;&gt;"",วันทำงาน!B51,"")</f>
        <v/>
      </c>
      <c r="C51" s="129"/>
      <c r="D51" s="129" t="str">
        <f>IF(วันทำงาน!C51&lt;&gt;"",วันทำงาน!C51,"")</f>
        <v/>
      </c>
      <c r="E51" s="130" t="str">
        <f>IF(วันทำงาน!D51&lt;&gt;"",วันทำงาน!D51,"")</f>
        <v/>
      </c>
      <c r="F51" s="93" t="str">
        <f>IF(วันทำงาน!E51&lt;&gt;"",วันทำงาน!E51,"")</f>
        <v/>
      </c>
      <c r="G51" s="129" t="str">
        <f>IF(วันทำงาน!F51&lt;&gt;"",วันทำงาน!F51,"")</f>
        <v/>
      </c>
      <c r="H51" s="141" t="str">
        <f>IF(F51="Salesman",วันทำงาน!G51,"")</f>
        <v/>
      </c>
      <c r="I51" s="146" t="str">
        <f>IF($H51="","",AB51/$R51*(100%-เงื่อนไข!$B$4))</f>
        <v/>
      </c>
      <c r="J51" s="146" t="str">
        <f>IF($H51="","",AK51/$R51*(100%-เงื่อนไข!$B$4))</f>
        <v/>
      </c>
      <c r="K51" s="146" t="str">
        <f>IF($H51="","",AT51/$R51*(100%-เงื่อนไข!$B$4))</f>
        <v/>
      </c>
      <c r="L51" s="146" t="str">
        <f t="shared" si="12"/>
        <v/>
      </c>
      <c r="M51" s="147" t="str">
        <f>IF((OR(วันทำงาน!H51="",$F$1="")),"",IF(F51="Salesman",วันทำงาน!H51,""))</f>
        <v/>
      </c>
      <c r="N51" s="115">
        <f>IF($M51="",0,IF($X51="P",Y51*เงื่อนไข!$C$5,0))</f>
        <v>0</v>
      </c>
      <c r="O51" s="115">
        <f>IF($M51="",0,IF($X51="P",AH51*เงื่อนไข!$C$5,0))</f>
        <v>0</v>
      </c>
      <c r="P51" s="146">
        <f>IF($M51="",0,IF($X51="P",AQ51*เงื่อนไข!$C$5,0))</f>
        <v>0</v>
      </c>
      <c r="Q51" s="146">
        <f t="shared" si="13"/>
        <v>0</v>
      </c>
      <c r="R51" s="129" t="str">
        <f>IF(วันทำงาน!J51&lt;&gt;"",วันทำงาน!J51,"")</f>
        <v/>
      </c>
      <c r="S51" s="129" t="str">
        <f>IF(วันทำงาน!K51&lt;&gt;"",วันทำงาน!K51,"")</f>
        <v/>
      </c>
      <c r="T51" s="162" t="str">
        <f>IF(วันทำงาน!AZ51&lt;&gt;"",วันทำงาน!AZ51,"")</f>
        <v/>
      </c>
      <c r="U51" s="110" t="str">
        <f>IF(A51="","",_xlfn.IFNA(VLOOKUP($F51,เงื่อนไข!$A$4:$P$7,3,0),0))</f>
        <v/>
      </c>
      <c r="V51" s="110">
        <f t="shared" si="14"/>
        <v>0</v>
      </c>
      <c r="W51" s="109" t="str">
        <f t="shared" si="15"/>
        <v/>
      </c>
      <c r="X51" s="196" t="str">
        <f t="shared" si="16"/>
        <v/>
      </c>
      <c r="Y51" s="193">
        <f>วันทำงาน!AQ51</f>
        <v>0</v>
      </c>
      <c r="Z51" s="155"/>
      <c r="AA51" s="155">
        <f>IF($W51="",0,IF($W51&gt;=100%,เงื่อนไข!$H$4,IF($W51&gt;=80%,เงื่อนไข!$G$4,IF($W51&gt;=50%,เงื่อนไข!$F$4,IF($W51&lt;50%,เงื่อนไข!$E$4)))))</f>
        <v>0</v>
      </c>
      <c r="AB51" s="186">
        <f t="shared" si="17"/>
        <v>0</v>
      </c>
      <c r="AC51" s="146">
        <f t="shared" si="18"/>
        <v>0</v>
      </c>
      <c r="AD51" s="182">
        <f>IF(AB51=0,0,AB51/$R51*เงื่อนไข!$B$4)</f>
        <v>0</v>
      </c>
      <c r="AE51" s="188">
        <f t="shared" si="19"/>
        <v>0</v>
      </c>
      <c r="AF51" s="182">
        <f>SUMIF(วันทำงาน!$F$164:$F$254,$B51,วันทำงาน!$J$164:$J$254)</f>
        <v>0</v>
      </c>
      <c r="AG51" s="190">
        <f>IF((AND($W51&gt;=100%,$W51&lt;&gt;"")),เงื่อนไข!$F$8*Y51/$V51,0)</f>
        <v>0</v>
      </c>
      <c r="AH51" s="188">
        <f>SUM(วันทำงาน!AR51:AT51,วันทำงาน!AV51:AX51)</f>
        <v>0</v>
      </c>
      <c r="AI51" s="155"/>
      <c r="AJ51" s="155">
        <f>IF($W51="",0,IF($W51&gt;=100%,เงื่อนไข!$L$4,IF($W51&gt;=80%,เงื่อนไข!$K$4,IF($W51&gt;=50%,เงื่อนไข!$J$4,IF($W51&lt;50%,เงื่อนไข!$I$4)))))</f>
        <v>0</v>
      </c>
      <c r="AK51" s="186">
        <f t="shared" si="20"/>
        <v>0</v>
      </c>
      <c r="AL51" s="182">
        <f t="shared" si="21"/>
        <v>0</v>
      </c>
      <c r="AM51" s="182">
        <f>IF(AK51=0,0,AK51/$R51*เงื่อนไข!$B$4)</f>
        <v>0</v>
      </c>
      <c r="AN51" s="188">
        <f t="shared" si="22"/>
        <v>0</v>
      </c>
      <c r="AO51" s="182">
        <f>SUMIF(วันทำงาน!$F$164:$F$254,$B51,วันทำงาน!$K$164:$K$254)</f>
        <v>0</v>
      </c>
      <c r="AP51" s="190">
        <f>IF((AND($W51&gt;=100%,$W51&lt;&gt;"")),เงื่อนไข!$F$8*AH51/$V51,0)</f>
        <v>0</v>
      </c>
      <c r="AQ51" s="193">
        <f>วันทำงาน!AU51</f>
        <v>0</v>
      </c>
      <c r="AR51" s="155"/>
      <c r="AS51" s="155">
        <f>IF(W51="",0,IF($W51&gt;=100%,เงื่อนไข!$P$4,IF($W51&gt;=80%,เงื่อนไข!$O$4,IF($W51&gt;=50%,เงื่อนไข!$N$4,IF($W51&lt;50%,เงื่อนไข!$M$4)))))</f>
        <v>0</v>
      </c>
      <c r="AT51" s="186">
        <f t="shared" si="23"/>
        <v>0</v>
      </c>
      <c r="AU51" s="182">
        <f t="shared" si="24"/>
        <v>0</v>
      </c>
      <c r="AV51" s="182">
        <f>IF(AT51=0,0,AT51/$R51*เงื่อนไข!$B$4)</f>
        <v>0</v>
      </c>
      <c r="AW51" s="188">
        <f t="shared" si="25"/>
        <v>0</v>
      </c>
      <c r="AX51" s="182">
        <f>SUMIF(วันทำงาน!$F$164:$F$254,$B51,วันทำงาน!$L$164:$L$254)</f>
        <v>0</v>
      </c>
      <c r="AY51" s="190">
        <f>IF((AND($W51&gt;=100%,$W51&lt;&gt;"")),เงื่อนไข!$F$8*AQ51/$V51,0)</f>
        <v>0</v>
      </c>
    </row>
    <row r="52" spans="1:51" s="6" customFormat="1" ht="13.2" customHeight="1" x14ac:dyDescent="0.25">
      <c r="A52" s="129" t="str">
        <f>IF(วันทำงาน!A52&lt;&gt;"",วันทำงาน!A52,"")</f>
        <v/>
      </c>
      <c r="B52" s="129" t="str">
        <f>IF(วันทำงาน!B52&lt;&gt;"",วันทำงาน!B52,"")</f>
        <v/>
      </c>
      <c r="C52" s="129"/>
      <c r="D52" s="129" t="str">
        <f>IF(วันทำงาน!C52&lt;&gt;"",วันทำงาน!C52,"")</f>
        <v/>
      </c>
      <c r="E52" s="130" t="str">
        <f>IF(วันทำงาน!D52&lt;&gt;"",วันทำงาน!D52,"")</f>
        <v/>
      </c>
      <c r="F52" s="93" t="str">
        <f>IF(วันทำงาน!E52&lt;&gt;"",วันทำงาน!E52,"")</f>
        <v/>
      </c>
      <c r="G52" s="129" t="str">
        <f>IF(วันทำงาน!F52&lt;&gt;"",วันทำงาน!F52,"")</f>
        <v/>
      </c>
      <c r="H52" s="141" t="str">
        <f>IF(F52="Salesman",วันทำงาน!G52,"")</f>
        <v/>
      </c>
      <c r="I52" s="146" t="str">
        <f>IF($H52="","",AB52/$R52*(100%-เงื่อนไข!$B$4))</f>
        <v/>
      </c>
      <c r="J52" s="146" t="str">
        <f>IF($H52="","",AK52/$R52*(100%-เงื่อนไข!$B$4))</f>
        <v/>
      </c>
      <c r="K52" s="146" t="str">
        <f>IF($H52="","",AT52/$R52*(100%-เงื่อนไข!$B$4))</f>
        <v/>
      </c>
      <c r="L52" s="146" t="str">
        <f t="shared" si="12"/>
        <v/>
      </c>
      <c r="M52" s="147" t="str">
        <f>IF((OR(วันทำงาน!H52="",$F$1="")),"",IF(F52="Salesman",วันทำงาน!H52,""))</f>
        <v/>
      </c>
      <c r="N52" s="115">
        <f>IF($M52="",0,IF($X52="P",Y52*เงื่อนไข!$C$5,0))</f>
        <v>0</v>
      </c>
      <c r="O52" s="115">
        <f>IF($M52="",0,IF($X52="P",AH52*เงื่อนไข!$C$5,0))</f>
        <v>0</v>
      </c>
      <c r="P52" s="146">
        <f>IF($M52="",0,IF($X52="P",AQ52*เงื่อนไข!$C$5,0))</f>
        <v>0</v>
      </c>
      <c r="Q52" s="146">
        <f t="shared" si="13"/>
        <v>0</v>
      </c>
      <c r="R52" s="129" t="str">
        <f>IF(วันทำงาน!J52&lt;&gt;"",วันทำงาน!J52,"")</f>
        <v/>
      </c>
      <c r="S52" s="129" t="str">
        <f>IF(วันทำงาน!K52&lt;&gt;"",วันทำงาน!K52,"")</f>
        <v/>
      </c>
      <c r="T52" s="162" t="str">
        <f>IF(วันทำงาน!AZ52&lt;&gt;"",วันทำงาน!AZ52,"")</f>
        <v/>
      </c>
      <c r="U52" s="110" t="str">
        <f>IF(A52="","",_xlfn.IFNA(VLOOKUP($F52,เงื่อนไข!$A$4:$P$7,3,0),0))</f>
        <v/>
      </c>
      <c r="V52" s="110">
        <f t="shared" si="14"/>
        <v>0</v>
      </c>
      <c r="W52" s="109" t="str">
        <f t="shared" si="15"/>
        <v/>
      </c>
      <c r="X52" s="196" t="str">
        <f t="shared" si="16"/>
        <v/>
      </c>
      <c r="Y52" s="193">
        <f>วันทำงาน!AQ52</f>
        <v>0</v>
      </c>
      <c r="Z52" s="155"/>
      <c r="AA52" s="155">
        <f>IF($W52="",0,IF($W52&gt;=100%,เงื่อนไข!$H$4,IF($W52&gt;=80%,เงื่อนไข!$G$4,IF($W52&gt;=50%,เงื่อนไข!$F$4,IF($W52&lt;50%,เงื่อนไข!$E$4)))))</f>
        <v>0</v>
      </c>
      <c r="AB52" s="186">
        <f t="shared" si="17"/>
        <v>0</v>
      </c>
      <c r="AC52" s="146">
        <f t="shared" si="18"/>
        <v>0</v>
      </c>
      <c r="AD52" s="182">
        <f>IF(AB52=0,0,AB52/$R52*เงื่อนไข!$B$4)</f>
        <v>0</v>
      </c>
      <c r="AE52" s="188">
        <f t="shared" si="19"/>
        <v>0</v>
      </c>
      <c r="AF52" s="182">
        <f>SUMIF(วันทำงาน!$F$164:$F$254,$B52,วันทำงาน!$J$164:$J$254)</f>
        <v>0</v>
      </c>
      <c r="AG52" s="190">
        <f>IF((AND($W52&gt;=100%,$W52&lt;&gt;"")),เงื่อนไข!$F$8*Y52/$V52,0)</f>
        <v>0</v>
      </c>
      <c r="AH52" s="188">
        <f>SUM(วันทำงาน!AR52:AT52,วันทำงาน!AV52:AX52)</f>
        <v>0</v>
      </c>
      <c r="AI52" s="155"/>
      <c r="AJ52" s="155">
        <f>IF($W52="",0,IF($W52&gt;=100%,เงื่อนไข!$L$4,IF($W52&gt;=80%,เงื่อนไข!$K$4,IF($W52&gt;=50%,เงื่อนไข!$J$4,IF($W52&lt;50%,เงื่อนไข!$I$4)))))</f>
        <v>0</v>
      </c>
      <c r="AK52" s="186">
        <f t="shared" si="20"/>
        <v>0</v>
      </c>
      <c r="AL52" s="182">
        <f t="shared" si="21"/>
        <v>0</v>
      </c>
      <c r="AM52" s="182">
        <f>IF(AK52=0,0,AK52/$R52*เงื่อนไข!$B$4)</f>
        <v>0</v>
      </c>
      <c r="AN52" s="188">
        <f t="shared" si="22"/>
        <v>0</v>
      </c>
      <c r="AO52" s="182">
        <f>SUMIF(วันทำงาน!$F$164:$F$254,$B52,วันทำงาน!$K$164:$K$254)</f>
        <v>0</v>
      </c>
      <c r="AP52" s="190">
        <f>IF((AND($W52&gt;=100%,$W52&lt;&gt;"")),เงื่อนไข!$F$8*AH52/$V52,0)</f>
        <v>0</v>
      </c>
      <c r="AQ52" s="193">
        <f>วันทำงาน!AU52</f>
        <v>0</v>
      </c>
      <c r="AR52" s="155"/>
      <c r="AS52" s="155">
        <f>IF(W52="",0,IF($W52&gt;=100%,เงื่อนไข!$P$4,IF($W52&gt;=80%,เงื่อนไข!$O$4,IF($W52&gt;=50%,เงื่อนไข!$N$4,IF($W52&lt;50%,เงื่อนไข!$M$4)))))</f>
        <v>0</v>
      </c>
      <c r="AT52" s="186">
        <f t="shared" si="23"/>
        <v>0</v>
      </c>
      <c r="AU52" s="182">
        <f t="shared" si="24"/>
        <v>0</v>
      </c>
      <c r="AV52" s="182">
        <f>IF(AT52=0,0,AT52/$R52*เงื่อนไข!$B$4)</f>
        <v>0</v>
      </c>
      <c r="AW52" s="188">
        <f t="shared" si="25"/>
        <v>0</v>
      </c>
      <c r="AX52" s="182">
        <f>SUMIF(วันทำงาน!$F$164:$F$254,$B52,วันทำงาน!$L$164:$L$254)</f>
        <v>0</v>
      </c>
      <c r="AY52" s="190">
        <f>IF((AND($W52&gt;=100%,$W52&lt;&gt;"")),เงื่อนไข!$F$8*AQ52/$V52,0)</f>
        <v>0</v>
      </c>
    </row>
    <row r="53" spans="1:51" s="6" customFormat="1" ht="13.2" customHeight="1" x14ac:dyDescent="0.25">
      <c r="A53" s="129" t="str">
        <f>IF(วันทำงาน!A53&lt;&gt;"",วันทำงาน!A53,"")</f>
        <v/>
      </c>
      <c r="B53" s="129" t="str">
        <f>IF(วันทำงาน!B53&lt;&gt;"",วันทำงาน!B53,"")</f>
        <v/>
      </c>
      <c r="C53" s="129"/>
      <c r="D53" s="129" t="str">
        <f>IF(วันทำงาน!C53&lt;&gt;"",วันทำงาน!C53,"")</f>
        <v/>
      </c>
      <c r="E53" s="130" t="str">
        <f>IF(วันทำงาน!D53&lt;&gt;"",วันทำงาน!D53,"")</f>
        <v/>
      </c>
      <c r="F53" s="93" t="str">
        <f>IF(วันทำงาน!E53&lt;&gt;"",วันทำงาน!E53,"")</f>
        <v/>
      </c>
      <c r="G53" s="129" t="str">
        <f>IF(วันทำงาน!F53&lt;&gt;"",วันทำงาน!F53,"")</f>
        <v/>
      </c>
      <c r="H53" s="141" t="str">
        <f>IF(F53="Salesman",วันทำงาน!G53,"")</f>
        <v/>
      </c>
      <c r="I53" s="146" t="str">
        <f>IF($H53="","",AB53/$R53*(100%-เงื่อนไข!$B$4))</f>
        <v/>
      </c>
      <c r="J53" s="146" t="str">
        <f>IF($H53="","",AK53/$R53*(100%-เงื่อนไข!$B$4))</f>
        <v/>
      </c>
      <c r="K53" s="146" t="str">
        <f>IF($H53="","",AT53/$R53*(100%-เงื่อนไข!$B$4))</f>
        <v/>
      </c>
      <c r="L53" s="146" t="str">
        <f t="shared" si="12"/>
        <v/>
      </c>
      <c r="M53" s="147" t="str">
        <f>IF((OR(วันทำงาน!H53="",$F$1="")),"",IF(F53="Salesman",วันทำงาน!H53,""))</f>
        <v/>
      </c>
      <c r="N53" s="115">
        <f>IF($M53="",0,IF($X53="P",Y53*เงื่อนไข!$C$5,0))</f>
        <v>0</v>
      </c>
      <c r="O53" s="115">
        <f>IF($M53="",0,IF($X53="P",AH53*เงื่อนไข!$C$5,0))</f>
        <v>0</v>
      </c>
      <c r="P53" s="146">
        <f>IF($M53="",0,IF($X53="P",AQ53*เงื่อนไข!$C$5,0))</f>
        <v>0</v>
      </c>
      <c r="Q53" s="146">
        <f t="shared" si="13"/>
        <v>0</v>
      </c>
      <c r="R53" s="129" t="str">
        <f>IF(วันทำงาน!J53&lt;&gt;"",วันทำงาน!J53,"")</f>
        <v/>
      </c>
      <c r="S53" s="129" t="str">
        <f>IF(วันทำงาน!K53&lt;&gt;"",วันทำงาน!K53,"")</f>
        <v/>
      </c>
      <c r="T53" s="162" t="str">
        <f>IF(วันทำงาน!AZ53&lt;&gt;"",วันทำงาน!AZ53,"")</f>
        <v/>
      </c>
      <c r="U53" s="110" t="str">
        <f>IF(A53="","",_xlfn.IFNA(VLOOKUP($F53,เงื่อนไข!$A$4:$P$7,3,0),0))</f>
        <v/>
      </c>
      <c r="V53" s="110">
        <f t="shared" si="14"/>
        <v>0</v>
      </c>
      <c r="W53" s="109" t="str">
        <f t="shared" si="15"/>
        <v/>
      </c>
      <c r="X53" s="196" t="str">
        <f t="shared" si="16"/>
        <v/>
      </c>
      <c r="Y53" s="193">
        <f>วันทำงาน!AQ53</f>
        <v>0</v>
      </c>
      <c r="Z53" s="155"/>
      <c r="AA53" s="155">
        <f>IF($W53="",0,IF($W53&gt;=100%,เงื่อนไข!$H$4,IF($W53&gt;=80%,เงื่อนไข!$G$4,IF($W53&gt;=50%,เงื่อนไข!$F$4,IF($W53&lt;50%,เงื่อนไข!$E$4)))))</f>
        <v>0</v>
      </c>
      <c r="AB53" s="186">
        <f t="shared" si="17"/>
        <v>0</v>
      </c>
      <c r="AC53" s="146">
        <f t="shared" si="18"/>
        <v>0</v>
      </c>
      <c r="AD53" s="182">
        <f>IF(AB53=0,0,AB53/$R53*เงื่อนไข!$B$4)</f>
        <v>0</v>
      </c>
      <c r="AE53" s="188">
        <f t="shared" si="19"/>
        <v>0</v>
      </c>
      <c r="AF53" s="182">
        <f>SUMIF(วันทำงาน!$F$164:$F$254,$B53,วันทำงาน!$J$164:$J$254)</f>
        <v>0</v>
      </c>
      <c r="AG53" s="190">
        <f>IF((AND($W53&gt;=100%,$W53&lt;&gt;"")),เงื่อนไข!$F$8*Y53/$V53,0)</f>
        <v>0</v>
      </c>
      <c r="AH53" s="188">
        <f>SUM(วันทำงาน!AR53:AT53,วันทำงาน!AV53:AX53)</f>
        <v>0</v>
      </c>
      <c r="AI53" s="155"/>
      <c r="AJ53" s="155">
        <f>IF($W53="",0,IF($W53&gt;=100%,เงื่อนไข!$L$4,IF($W53&gt;=80%,เงื่อนไข!$K$4,IF($W53&gt;=50%,เงื่อนไข!$J$4,IF($W53&lt;50%,เงื่อนไข!$I$4)))))</f>
        <v>0</v>
      </c>
      <c r="AK53" s="186">
        <f t="shared" si="20"/>
        <v>0</v>
      </c>
      <c r="AL53" s="182">
        <f t="shared" si="21"/>
        <v>0</v>
      </c>
      <c r="AM53" s="182">
        <f>IF(AK53=0,0,AK53/$R53*เงื่อนไข!$B$4)</f>
        <v>0</v>
      </c>
      <c r="AN53" s="188">
        <f t="shared" si="22"/>
        <v>0</v>
      </c>
      <c r="AO53" s="182">
        <f>SUMIF(วันทำงาน!$F$164:$F$254,$B53,วันทำงาน!$K$164:$K$254)</f>
        <v>0</v>
      </c>
      <c r="AP53" s="190">
        <f>IF((AND($W53&gt;=100%,$W53&lt;&gt;"")),เงื่อนไข!$F$8*AH53/$V53,0)</f>
        <v>0</v>
      </c>
      <c r="AQ53" s="193">
        <f>วันทำงาน!AU53</f>
        <v>0</v>
      </c>
      <c r="AR53" s="155"/>
      <c r="AS53" s="155">
        <f>IF(W53="",0,IF($W53&gt;=100%,เงื่อนไข!$P$4,IF($W53&gt;=80%,เงื่อนไข!$O$4,IF($W53&gt;=50%,เงื่อนไข!$N$4,IF($W53&lt;50%,เงื่อนไข!$M$4)))))</f>
        <v>0</v>
      </c>
      <c r="AT53" s="186">
        <f t="shared" si="23"/>
        <v>0</v>
      </c>
      <c r="AU53" s="182">
        <f t="shared" si="24"/>
        <v>0</v>
      </c>
      <c r="AV53" s="182">
        <f>IF(AT53=0,0,AT53/$R53*เงื่อนไข!$B$4)</f>
        <v>0</v>
      </c>
      <c r="AW53" s="188">
        <f t="shared" si="25"/>
        <v>0</v>
      </c>
      <c r="AX53" s="182">
        <f>SUMIF(วันทำงาน!$F$164:$F$254,$B53,วันทำงาน!$L$164:$L$254)</f>
        <v>0</v>
      </c>
      <c r="AY53" s="190">
        <f>IF((AND($W53&gt;=100%,$W53&lt;&gt;"")),เงื่อนไข!$F$8*AQ53/$V53,0)</f>
        <v>0</v>
      </c>
    </row>
    <row r="54" spans="1:51" s="6" customFormat="1" ht="13.2" customHeight="1" x14ac:dyDescent="0.25">
      <c r="A54" s="129" t="str">
        <f>IF(วันทำงาน!A54&lt;&gt;"",วันทำงาน!A54,"")</f>
        <v/>
      </c>
      <c r="B54" s="129" t="str">
        <f>IF(วันทำงาน!B54&lt;&gt;"",วันทำงาน!B54,"")</f>
        <v/>
      </c>
      <c r="C54" s="129"/>
      <c r="D54" s="129" t="str">
        <f>IF(วันทำงาน!C54&lt;&gt;"",วันทำงาน!C54,"")</f>
        <v/>
      </c>
      <c r="E54" s="130" t="str">
        <f>IF(วันทำงาน!D54&lt;&gt;"",วันทำงาน!D54,"")</f>
        <v/>
      </c>
      <c r="F54" s="93" t="str">
        <f>IF(วันทำงาน!E54&lt;&gt;"",วันทำงาน!E54,"")</f>
        <v/>
      </c>
      <c r="G54" s="129" t="str">
        <f>IF(วันทำงาน!F54&lt;&gt;"",วันทำงาน!F54,"")</f>
        <v/>
      </c>
      <c r="H54" s="141" t="str">
        <f>IF(F54="Salesman",วันทำงาน!G54,"")</f>
        <v/>
      </c>
      <c r="I54" s="146" t="str">
        <f>IF($H54="","",AB54/$R54*(100%-เงื่อนไข!$B$4))</f>
        <v/>
      </c>
      <c r="J54" s="146" t="str">
        <f>IF($H54="","",AK54/$R54*(100%-เงื่อนไข!$B$4))</f>
        <v/>
      </c>
      <c r="K54" s="146" t="str">
        <f>IF($H54="","",AT54/$R54*(100%-เงื่อนไข!$B$4))</f>
        <v/>
      </c>
      <c r="L54" s="146" t="str">
        <f t="shared" si="12"/>
        <v/>
      </c>
      <c r="M54" s="147" t="str">
        <f>IF((OR(วันทำงาน!H54="",$F$1="")),"",IF(F54="Salesman",วันทำงาน!H54,""))</f>
        <v/>
      </c>
      <c r="N54" s="115">
        <f>IF($M54="",0,IF($X54="P",Y54*เงื่อนไข!$C$5,0))</f>
        <v>0</v>
      </c>
      <c r="O54" s="115">
        <f>IF($M54="",0,IF($X54="P",AH54*เงื่อนไข!$C$5,0))</f>
        <v>0</v>
      </c>
      <c r="P54" s="146">
        <f>IF($M54="",0,IF($X54="P",AQ54*เงื่อนไข!$C$5,0))</f>
        <v>0</v>
      </c>
      <c r="Q54" s="146">
        <f t="shared" si="13"/>
        <v>0</v>
      </c>
      <c r="R54" s="129" t="str">
        <f>IF(วันทำงาน!J54&lt;&gt;"",วันทำงาน!J54,"")</f>
        <v/>
      </c>
      <c r="S54" s="129" t="str">
        <f>IF(วันทำงาน!K54&lt;&gt;"",วันทำงาน!K54,"")</f>
        <v/>
      </c>
      <c r="T54" s="162" t="str">
        <f>IF(วันทำงาน!AZ54&lt;&gt;"",วันทำงาน!AZ54,"")</f>
        <v/>
      </c>
      <c r="U54" s="110" t="str">
        <f>IF(A54="","",_xlfn.IFNA(VLOOKUP($F54,เงื่อนไข!$A$4:$P$7,3,0),0))</f>
        <v/>
      </c>
      <c r="V54" s="110">
        <f t="shared" si="14"/>
        <v>0</v>
      </c>
      <c r="W54" s="109" t="str">
        <f t="shared" si="15"/>
        <v/>
      </c>
      <c r="X54" s="196" t="str">
        <f t="shared" si="16"/>
        <v/>
      </c>
      <c r="Y54" s="193">
        <f>วันทำงาน!AQ54</f>
        <v>0</v>
      </c>
      <c r="Z54" s="155"/>
      <c r="AA54" s="155">
        <f>IF($W54="",0,IF($W54&gt;=100%,เงื่อนไข!$H$4,IF($W54&gt;=80%,เงื่อนไข!$G$4,IF($W54&gt;=50%,เงื่อนไข!$F$4,IF($W54&lt;50%,เงื่อนไข!$E$4)))))</f>
        <v>0</v>
      </c>
      <c r="AB54" s="186">
        <f t="shared" si="17"/>
        <v>0</v>
      </c>
      <c r="AC54" s="146">
        <f t="shared" si="18"/>
        <v>0</v>
      </c>
      <c r="AD54" s="182">
        <f>IF(AB54=0,0,AB54/$R54*เงื่อนไข!$B$4)</f>
        <v>0</v>
      </c>
      <c r="AE54" s="188">
        <f t="shared" si="19"/>
        <v>0</v>
      </c>
      <c r="AF54" s="182">
        <f>SUMIF(วันทำงาน!$F$164:$F$254,$B54,วันทำงาน!$J$164:$J$254)</f>
        <v>0</v>
      </c>
      <c r="AG54" s="190">
        <f>IF((AND($W54&gt;=100%,$W54&lt;&gt;"")),เงื่อนไข!$F$8*Y54/$V54,0)</f>
        <v>0</v>
      </c>
      <c r="AH54" s="188">
        <f>SUM(วันทำงาน!AR54:AT54,วันทำงาน!AV54:AX54)</f>
        <v>0</v>
      </c>
      <c r="AI54" s="155"/>
      <c r="AJ54" s="155">
        <f>IF($W54="",0,IF($W54&gt;=100%,เงื่อนไข!$L$4,IF($W54&gt;=80%,เงื่อนไข!$K$4,IF($W54&gt;=50%,เงื่อนไข!$J$4,IF($W54&lt;50%,เงื่อนไข!$I$4)))))</f>
        <v>0</v>
      </c>
      <c r="AK54" s="186">
        <f t="shared" si="20"/>
        <v>0</v>
      </c>
      <c r="AL54" s="182">
        <f t="shared" si="21"/>
        <v>0</v>
      </c>
      <c r="AM54" s="182">
        <f>IF(AK54=0,0,AK54/$R54*เงื่อนไข!$B$4)</f>
        <v>0</v>
      </c>
      <c r="AN54" s="188">
        <f t="shared" si="22"/>
        <v>0</v>
      </c>
      <c r="AO54" s="182">
        <f>SUMIF(วันทำงาน!$F$164:$F$254,$B54,วันทำงาน!$K$164:$K$254)</f>
        <v>0</v>
      </c>
      <c r="AP54" s="190">
        <f>IF((AND($W54&gt;=100%,$W54&lt;&gt;"")),เงื่อนไข!$F$8*AH54/$V54,0)</f>
        <v>0</v>
      </c>
      <c r="AQ54" s="193">
        <f>วันทำงาน!AU54</f>
        <v>0</v>
      </c>
      <c r="AR54" s="155"/>
      <c r="AS54" s="155">
        <f>IF(W54="",0,IF($W54&gt;=100%,เงื่อนไข!$P$4,IF($W54&gt;=80%,เงื่อนไข!$O$4,IF($W54&gt;=50%,เงื่อนไข!$N$4,IF($W54&lt;50%,เงื่อนไข!$M$4)))))</f>
        <v>0</v>
      </c>
      <c r="AT54" s="186">
        <f t="shared" si="23"/>
        <v>0</v>
      </c>
      <c r="AU54" s="182">
        <f t="shared" si="24"/>
        <v>0</v>
      </c>
      <c r="AV54" s="182">
        <f>IF(AT54=0,0,AT54/$R54*เงื่อนไข!$B$4)</f>
        <v>0</v>
      </c>
      <c r="AW54" s="188">
        <f t="shared" si="25"/>
        <v>0</v>
      </c>
      <c r="AX54" s="182">
        <f>SUMIF(วันทำงาน!$F$164:$F$254,$B54,วันทำงาน!$L$164:$L$254)</f>
        <v>0</v>
      </c>
      <c r="AY54" s="190">
        <f>IF((AND($W54&gt;=100%,$W54&lt;&gt;"")),เงื่อนไข!$F$8*AQ54/$V54,0)</f>
        <v>0</v>
      </c>
    </row>
    <row r="55" spans="1:51" s="6" customFormat="1" ht="13.2" customHeight="1" x14ac:dyDescent="0.25">
      <c r="A55" s="129" t="str">
        <f>IF(วันทำงาน!A55&lt;&gt;"",วันทำงาน!A55,"")</f>
        <v/>
      </c>
      <c r="B55" s="129" t="str">
        <f>IF(วันทำงาน!B55&lt;&gt;"",วันทำงาน!B55,"")</f>
        <v/>
      </c>
      <c r="C55" s="129"/>
      <c r="D55" s="129" t="str">
        <f>IF(วันทำงาน!C55&lt;&gt;"",วันทำงาน!C55,"")</f>
        <v/>
      </c>
      <c r="E55" s="130" t="str">
        <f>IF(วันทำงาน!D55&lt;&gt;"",วันทำงาน!D55,"")</f>
        <v/>
      </c>
      <c r="F55" s="93" t="str">
        <f>IF(วันทำงาน!E55&lt;&gt;"",วันทำงาน!E55,"")</f>
        <v/>
      </c>
      <c r="G55" s="129" t="str">
        <f>IF(วันทำงาน!F55&lt;&gt;"",วันทำงาน!F55,"")</f>
        <v/>
      </c>
      <c r="H55" s="141" t="str">
        <f>IF(F55="Salesman",วันทำงาน!G55,"")</f>
        <v/>
      </c>
      <c r="I55" s="146" t="str">
        <f>IF($H55="","",AB55/$R55*(100%-เงื่อนไข!$B$4))</f>
        <v/>
      </c>
      <c r="J55" s="146" t="str">
        <f>IF($H55="","",AK55/$R55*(100%-เงื่อนไข!$B$4))</f>
        <v/>
      </c>
      <c r="K55" s="146" t="str">
        <f>IF($H55="","",AT55/$R55*(100%-เงื่อนไข!$B$4))</f>
        <v/>
      </c>
      <c r="L55" s="146" t="str">
        <f t="shared" si="12"/>
        <v/>
      </c>
      <c r="M55" s="147" t="str">
        <f>IF((OR(วันทำงาน!H55="",$F$1="")),"",IF(F55="Salesman",วันทำงาน!H55,""))</f>
        <v/>
      </c>
      <c r="N55" s="115">
        <f>IF($M55="",0,IF($X55="P",Y55*เงื่อนไข!$C$5,0))</f>
        <v>0</v>
      </c>
      <c r="O55" s="115">
        <f>IF($M55="",0,IF($X55="P",AH55*เงื่อนไข!$C$5,0))</f>
        <v>0</v>
      </c>
      <c r="P55" s="146">
        <f>IF($M55="",0,IF($X55="P",AQ55*เงื่อนไข!$C$5,0))</f>
        <v>0</v>
      </c>
      <c r="Q55" s="146">
        <f t="shared" si="13"/>
        <v>0</v>
      </c>
      <c r="R55" s="129" t="str">
        <f>IF(วันทำงาน!J55&lt;&gt;"",วันทำงาน!J55,"")</f>
        <v/>
      </c>
      <c r="S55" s="129" t="str">
        <f>IF(วันทำงาน!K55&lt;&gt;"",วันทำงาน!K55,"")</f>
        <v/>
      </c>
      <c r="T55" s="162" t="str">
        <f>IF(วันทำงาน!AZ55&lt;&gt;"",วันทำงาน!AZ55,"")</f>
        <v/>
      </c>
      <c r="U55" s="110" t="str">
        <f>IF(A55="","",_xlfn.IFNA(VLOOKUP($F55,เงื่อนไข!$A$4:$P$7,3,0),0))</f>
        <v/>
      </c>
      <c r="V55" s="110">
        <f t="shared" si="14"/>
        <v>0</v>
      </c>
      <c r="W55" s="109" t="str">
        <f t="shared" si="15"/>
        <v/>
      </c>
      <c r="X55" s="196" t="str">
        <f t="shared" si="16"/>
        <v/>
      </c>
      <c r="Y55" s="193">
        <f>วันทำงาน!AQ55</f>
        <v>0</v>
      </c>
      <c r="Z55" s="155"/>
      <c r="AA55" s="155">
        <f>IF($W55="",0,IF($W55&gt;=100%,เงื่อนไข!$H$4,IF($W55&gt;=80%,เงื่อนไข!$G$4,IF($W55&gt;=50%,เงื่อนไข!$F$4,IF($W55&lt;50%,เงื่อนไข!$E$4)))))</f>
        <v>0</v>
      </c>
      <c r="AB55" s="186">
        <f t="shared" si="17"/>
        <v>0</v>
      </c>
      <c r="AC55" s="146">
        <f t="shared" si="18"/>
        <v>0</v>
      </c>
      <c r="AD55" s="182">
        <f>IF(AB55=0,0,AB55/$R55*เงื่อนไข!$B$4)</f>
        <v>0</v>
      </c>
      <c r="AE55" s="188">
        <f t="shared" si="19"/>
        <v>0</v>
      </c>
      <c r="AF55" s="182">
        <f>SUMIF(วันทำงาน!$F$164:$F$254,$B55,วันทำงาน!$J$164:$J$254)</f>
        <v>0</v>
      </c>
      <c r="AG55" s="190">
        <f>IF((AND($W55&gt;=100%,$W55&lt;&gt;"")),เงื่อนไข!$F$8*Y55/$V55,0)</f>
        <v>0</v>
      </c>
      <c r="AH55" s="188">
        <f>SUM(วันทำงาน!AR55:AT55,วันทำงาน!AV55:AX55)</f>
        <v>0</v>
      </c>
      <c r="AI55" s="155"/>
      <c r="AJ55" s="155">
        <f>IF($W55="",0,IF($W55&gt;=100%,เงื่อนไข!$L$4,IF($W55&gt;=80%,เงื่อนไข!$K$4,IF($W55&gt;=50%,เงื่อนไข!$J$4,IF($W55&lt;50%,เงื่อนไข!$I$4)))))</f>
        <v>0</v>
      </c>
      <c r="AK55" s="186">
        <f t="shared" si="20"/>
        <v>0</v>
      </c>
      <c r="AL55" s="182">
        <f t="shared" si="21"/>
        <v>0</v>
      </c>
      <c r="AM55" s="182">
        <f>IF(AK55=0,0,AK55/$R55*เงื่อนไข!$B$4)</f>
        <v>0</v>
      </c>
      <c r="AN55" s="188">
        <f t="shared" si="22"/>
        <v>0</v>
      </c>
      <c r="AO55" s="182">
        <f>SUMIF(วันทำงาน!$F$164:$F$254,$B55,วันทำงาน!$K$164:$K$254)</f>
        <v>0</v>
      </c>
      <c r="AP55" s="190">
        <f>IF((AND($W55&gt;=100%,$W55&lt;&gt;"")),เงื่อนไข!$F$8*AH55/$V55,0)</f>
        <v>0</v>
      </c>
      <c r="AQ55" s="193">
        <f>วันทำงาน!AU55</f>
        <v>0</v>
      </c>
      <c r="AR55" s="155"/>
      <c r="AS55" s="155">
        <f>IF(W55="",0,IF($W55&gt;=100%,เงื่อนไข!$P$4,IF($W55&gt;=80%,เงื่อนไข!$O$4,IF($W55&gt;=50%,เงื่อนไข!$N$4,IF($W55&lt;50%,เงื่อนไข!$M$4)))))</f>
        <v>0</v>
      </c>
      <c r="AT55" s="186">
        <f t="shared" si="23"/>
        <v>0</v>
      </c>
      <c r="AU55" s="182">
        <f t="shared" si="24"/>
        <v>0</v>
      </c>
      <c r="AV55" s="182">
        <f>IF(AT55=0,0,AT55/$R55*เงื่อนไข!$B$4)</f>
        <v>0</v>
      </c>
      <c r="AW55" s="188">
        <f t="shared" si="25"/>
        <v>0</v>
      </c>
      <c r="AX55" s="182">
        <f>SUMIF(วันทำงาน!$F$164:$F$254,$B55,วันทำงาน!$L$164:$L$254)</f>
        <v>0</v>
      </c>
      <c r="AY55" s="190">
        <f>IF((AND($W55&gt;=100%,$W55&lt;&gt;"")),เงื่อนไข!$F$8*AQ55/$V55,0)</f>
        <v>0</v>
      </c>
    </row>
    <row r="56" spans="1:51" s="6" customFormat="1" ht="13.2" customHeight="1" x14ac:dyDescent="0.25">
      <c r="A56" s="129" t="str">
        <f>IF(วันทำงาน!A56&lt;&gt;"",วันทำงาน!A56,"")</f>
        <v/>
      </c>
      <c r="B56" s="129" t="str">
        <f>IF(วันทำงาน!B56&lt;&gt;"",วันทำงาน!B56,"")</f>
        <v/>
      </c>
      <c r="C56" s="129"/>
      <c r="D56" s="129" t="str">
        <f>IF(วันทำงาน!C56&lt;&gt;"",วันทำงาน!C56,"")</f>
        <v/>
      </c>
      <c r="E56" s="130" t="str">
        <f>IF(วันทำงาน!D56&lt;&gt;"",วันทำงาน!D56,"")</f>
        <v/>
      </c>
      <c r="F56" s="93" t="str">
        <f>IF(วันทำงาน!E56&lt;&gt;"",วันทำงาน!E56,"")</f>
        <v/>
      </c>
      <c r="G56" s="129" t="str">
        <f>IF(วันทำงาน!F56&lt;&gt;"",วันทำงาน!F56,"")</f>
        <v/>
      </c>
      <c r="H56" s="141" t="str">
        <f>IF(F56="Salesman",วันทำงาน!G56,"")</f>
        <v/>
      </c>
      <c r="I56" s="146" t="str">
        <f>IF($H56="","",AB56/$R56*(100%-เงื่อนไข!$B$4))</f>
        <v/>
      </c>
      <c r="J56" s="146" t="str">
        <f>IF($H56="","",AK56/$R56*(100%-เงื่อนไข!$B$4))</f>
        <v/>
      </c>
      <c r="K56" s="146" t="str">
        <f>IF($H56="","",AT56/$R56*(100%-เงื่อนไข!$B$4))</f>
        <v/>
      </c>
      <c r="L56" s="146" t="str">
        <f t="shared" si="12"/>
        <v/>
      </c>
      <c r="M56" s="147" t="str">
        <f>IF((OR(วันทำงาน!H56="",$F$1="")),"",IF(F56="Salesman",วันทำงาน!H56,""))</f>
        <v/>
      </c>
      <c r="N56" s="115">
        <f>IF($M56="",0,IF($X56="P",Y56*เงื่อนไข!$C$5,0))</f>
        <v>0</v>
      </c>
      <c r="O56" s="115">
        <f>IF($M56="",0,IF($X56="P",AH56*เงื่อนไข!$C$5,0))</f>
        <v>0</v>
      </c>
      <c r="P56" s="146">
        <f>IF($M56="",0,IF($X56="P",AQ56*เงื่อนไข!$C$5,0))</f>
        <v>0</v>
      </c>
      <c r="Q56" s="146">
        <f t="shared" si="13"/>
        <v>0</v>
      </c>
      <c r="R56" s="129" t="str">
        <f>IF(วันทำงาน!J56&lt;&gt;"",วันทำงาน!J56,"")</f>
        <v/>
      </c>
      <c r="S56" s="129" t="str">
        <f>IF(วันทำงาน!K56&lt;&gt;"",วันทำงาน!K56,"")</f>
        <v/>
      </c>
      <c r="T56" s="162" t="str">
        <f>IF(วันทำงาน!AZ56&lt;&gt;"",วันทำงาน!AZ56,"")</f>
        <v/>
      </c>
      <c r="U56" s="110" t="str">
        <f>IF(A56="","",_xlfn.IFNA(VLOOKUP($F56,เงื่อนไข!$A$4:$P$7,3,0),0))</f>
        <v/>
      </c>
      <c r="V56" s="110">
        <f t="shared" si="14"/>
        <v>0</v>
      </c>
      <c r="W56" s="109" t="str">
        <f t="shared" si="15"/>
        <v/>
      </c>
      <c r="X56" s="196" t="str">
        <f t="shared" si="16"/>
        <v/>
      </c>
      <c r="Y56" s="193">
        <f>วันทำงาน!AQ56</f>
        <v>0</v>
      </c>
      <c r="Z56" s="155"/>
      <c r="AA56" s="155">
        <f>IF($W56="",0,IF($W56&gt;=100%,เงื่อนไข!$H$4,IF($W56&gt;=80%,เงื่อนไข!$G$4,IF($W56&gt;=50%,เงื่อนไข!$F$4,IF($W56&lt;50%,เงื่อนไข!$E$4)))))</f>
        <v>0</v>
      </c>
      <c r="AB56" s="186">
        <f t="shared" si="17"/>
        <v>0</v>
      </c>
      <c r="AC56" s="146">
        <f t="shared" si="18"/>
        <v>0</v>
      </c>
      <c r="AD56" s="182">
        <f>IF(AB56=0,0,AB56/$R56*เงื่อนไข!$B$4)</f>
        <v>0</v>
      </c>
      <c r="AE56" s="188">
        <f t="shared" si="19"/>
        <v>0</v>
      </c>
      <c r="AF56" s="182">
        <f>SUMIF(วันทำงาน!$F$164:$F$254,$B56,วันทำงาน!$J$164:$J$254)</f>
        <v>0</v>
      </c>
      <c r="AG56" s="190">
        <f>IF((AND($W56&gt;=100%,$W56&lt;&gt;"")),เงื่อนไข!$F$8*Y56/$V56,0)</f>
        <v>0</v>
      </c>
      <c r="AH56" s="188">
        <f>SUM(วันทำงาน!AR56:AT56,วันทำงาน!AV56:AX56)</f>
        <v>0</v>
      </c>
      <c r="AI56" s="155"/>
      <c r="AJ56" s="155">
        <f>IF($W56="",0,IF($W56&gt;=100%,เงื่อนไข!$L$4,IF($W56&gt;=80%,เงื่อนไข!$K$4,IF($W56&gt;=50%,เงื่อนไข!$J$4,IF($W56&lt;50%,เงื่อนไข!$I$4)))))</f>
        <v>0</v>
      </c>
      <c r="AK56" s="186">
        <f t="shared" si="20"/>
        <v>0</v>
      </c>
      <c r="AL56" s="182">
        <f t="shared" si="21"/>
        <v>0</v>
      </c>
      <c r="AM56" s="182">
        <f>IF(AK56=0,0,AK56/$R56*เงื่อนไข!$B$4)</f>
        <v>0</v>
      </c>
      <c r="AN56" s="188">
        <f t="shared" si="22"/>
        <v>0</v>
      </c>
      <c r="AO56" s="182">
        <f>SUMIF(วันทำงาน!$F$164:$F$254,$B56,วันทำงาน!$K$164:$K$254)</f>
        <v>0</v>
      </c>
      <c r="AP56" s="190">
        <f>IF((AND($W56&gt;=100%,$W56&lt;&gt;"")),เงื่อนไข!$F$8*AH56/$V56,0)</f>
        <v>0</v>
      </c>
      <c r="AQ56" s="193">
        <f>วันทำงาน!AU56</f>
        <v>0</v>
      </c>
      <c r="AR56" s="155"/>
      <c r="AS56" s="155">
        <f>IF(W56="",0,IF($W56&gt;=100%,เงื่อนไข!$P$4,IF($W56&gt;=80%,เงื่อนไข!$O$4,IF($W56&gt;=50%,เงื่อนไข!$N$4,IF($W56&lt;50%,เงื่อนไข!$M$4)))))</f>
        <v>0</v>
      </c>
      <c r="AT56" s="186">
        <f t="shared" si="23"/>
        <v>0</v>
      </c>
      <c r="AU56" s="182">
        <f t="shared" si="24"/>
        <v>0</v>
      </c>
      <c r="AV56" s="182">
        <f>IF(AT56=0,0,AT56/$R56*เงื่อนไข!$B$4)</f>
        <v>0</v>
      </c>
      <c r="AW56" s="188">
        <f t="shared" si="25"/>
        <v>0</v>
      </c>
      <c r="AX56" s="182">
        <f>SUMIF(วันทำงาน!$F$164:$F$254,$B56,วันทำงาน!$L$164:$L$254)</f>
        <v>0</v>
      </c>
      <c r="AY56" s="190">
        <f>IF((AND($W56&gt;=100%,$W56&lt;&gt;"")),เงื่อนไข!$F$8*AQ56/$V56,0)</f>
        <v>0</v>
      </c>
    </row>
    <row r="57" spans="1:51" s="6" customFormat="1" ht="13.2" customHeight="1" x14ac:dyDescent="0.25">
      <c r="A57" s="129" t="str">
        <f>IF(วันทำงาน!A57&lt;&gt;"",วันทำงาน!A57,"")</f>
        <v/>
      </c>
      <c r="B57" s="129" t="str">
        <f>IF(วันทำงาน!B57&lt;&gt;"",วันทำงาน!B57,"")</f>
        <v/>
      </c>
      <c r="C57" s="129"/>
      <c r="D57" s="129" t="str">
        <f>IF(วันทำงาน!C57&lt;&gt;"",วันทำงาน!C57,"")</f>
        <v/>
      </c>
      <c r="E57" s="130" t="str">
        <f>IF(วันทำงาน!D57&lt;&gt;"",วันทำงาน!D57,"")</f>
        <v/>
      </c>
      <c r="F57" s="93" t="str">
        <f>IF(วันทำงาน!E57&lt;&gt;"",วันทำงาน!E57,"")</f>
        <v/>
      </c>
      <c r="G57" s="129" t="str">
        <f>IF(วันทำงาน!F57&lt;&gt;"",วันทำงาน!F57,"")</f>
        <v/>
      </c>
      <c r="H57" s="141" t="str">
        <f>IF(F57="Salesman",วันทำงาน!G57,"")</f>
        <v/>
      </c>
      <c r="I57" s="146" t="str">
        <f>IF($H57="","",AB57/$R57*(100%-เงื่อนไข!$B$4))</f>
        <v/>
      </c>
      <c r="J57" s="146" t="str">
        <f>IF($H57="","",AK57/$R57*(100%-เงื่อนไข!$B$4))</f>
        <v/>
      </c>
      <c r="K57" s="146" t="str">
        <f>IF($H57="","",AT57/$R57*(100%-เงื่อนไข!$B$4))</f>
        <v/>
      </c>
      <c r="L57" s="146" t="str">
        <f t="shared" si="12"/>
        <v/>
      </c>
      <c r="M57" s="147" t="str">
        <f>IF((OR(วันทำงาน!H57="",$F$1="")),"",IF(F57="Salesman",วันทำงาน!H57,""))</f>
        <v/>
      </c>
      <c r="N57" s="115">
        <f>IF($M57="",0,IF($X57="P",Y57*เงื่อนไข!$C$5,0))</f>
        <v>0</v>
      </c>
      <c r="O57" s="115">
        <f>IF($M57="",0,IF($X57="P",AH57*เงื่อนไข!$C$5,0))</f>
        <v>0</v>
      </c>
      <c r="P57" s="146">
        <f>IF($M57="",0,IF($X57="P",AQ57*เงื่อนไข!$C$5,0))</f>
        <v>0</v>
      </c>
      <c r="Q57" s="146">
        <f t="shared" si="13"/>
        <v>0</v>
      </c>
      <c r="R57" s="129" t="str">
        <f>IF(วันทำงาน!J57&lt;&gt;"",วันทำงาน!J57,"")</f>
        <v/>
      </c>
      <c r="S57" s="129" t="str">
        <f>IF(วันทำงาน!K57&lt;&gt;"",วันทำงาน!K57,"")</f>
        <v/>
      </c>
      <c r="T57" s="162" t="str">
        <f>IF(วันทำงาน!AZ57&lt;&gt;"",วันทำงาน!AZ57,"")</f>
        <v/>
      </c>
      <c r="U57" s="110" t="str">
        <f>IF(A57="","",_xlfn.IFNA(VLOOKUP($F57,เงื่อนไข!$A$4:$P$7,3,0),0))</f>
        <v/>
      </c>
      <c r="V57" s="110">
        <f t="shared" si="14"/>
        <v>0</v>
      </c>
      <c r="W57" s="109" t="str">
        <f t="shared" si="15"/>
        <v/>
      </c>
      <c r="X57" s="196" t="str">
        <f t="shared" si="16"/>
        <v/>
      </c>
      <c r="Y57" s="193">
        <f>วันทำงาน!AQ57</f>
        <v>0</v>
      </c>
      <c r="Z57" s="155"/>
      <c r="AA57" s="155">
        <f>IF($W57="",0,IF($W57&gt;=100%,เงื่อนไข!$H$4,IF($W57&gt;=80%,เงื่อนไข!$G$4,IF($W57&gt;=50%,เงื่อนไข!$F$4,IF($W57&lt;50%,เงื่อนไข!$E$4)))))</f>
        <v>0</v>
      </c>
      <c r="AB57" s="186">
        <f t="shared" si="17"/>
        <v>0</v>
      </c>
      <c r="AC57" s="146">
        <f t="shared" si="18"/>
        <v>0</v>
      </c>
      <c r="AD57" s="182">
        <f>IF(AB57=0,0,AB57/$R57*เงื่อนไข!$B$4)</f>
        <v>0</v>
      </c>
      <c r="AE57" s="188">
        <f t="shared" si="19"/>
        <v>0</v>
      </c>
      <c r="AF57" s="182">
        <f>SUMIF(วันทำงาน!$F$164:$F$254,$B57,วันทำงาน!$J$164:$J$254)</f>
        <v>0</v>
      </c>
      <c r="AG57" s="190">
        <f>IF((AND($W57&gt;=100%,$W57&lt;&gt;"")),เงื่อนไข!$F$8*Y57/$V57,0)</f>
        <v>0</v>
      </c>
      <c r="AH57" s="188">
        <f>SUM(วันทำงาน!AR57:AT57,วันทำงาน!AV57:AX57)</f>
        <v>0</v>
      </c>
      <c r="AI57" s="155"/>
      <c r="AJ57" s="155">
        <f>IF($W57="",0,IF($W57&gt;=100%,เงื่อนไข!$L$4,IF($W57&gt;=80%,เงื่อนไข!$K$4,IF($W57&gt;=50%,เงื่อนไข!$J$4,IF($W57&lt;50%,เงื่อนไข!$I$4)))))</f>
        <v>0</v>
      </c>
      <c r="AK57" s="186">
        <f t="shared" si="20"/>
        <v>0</v>
      </c>
      <c r="AL57" s="182">
        <f t="shared" si="21"/>
        <v>0</v>
      </c>
      <c r="AM57" s="182">
        <f>IF(AK57=0,0,AK57/$R57*เงื่อนไข!$B$4)</f>
        <v>0</v>
      </c>
      <c r="AN57" s="188">
        <f t="shared" si="22"/>
        <v>0</v>
      </c>
      <c r="AO57" s="182">
        <f>SUMIF(วันทำงาน!$F$164:$F$254,$B57,วันทำงาน!$K$164:$K$254)</f>
        <v>0</v>
      </c>
      <c r="AP57" s="190">
        <f>IF((AND($W57&gt;=100%,$W57&lt;&gt;"")),เงื่อนไข!$F$8*AH57/$V57,0)</f>
        <v>0</v>
      </c>
      <c r="AQ57" s="193">
        <f>วันทำงาน!AU57</f>
        <v>0</v>
      </c>
      <c r="AR57" s="155"/>
      <c r="AS57" s="155">
        <f>IF(W57="",0,IF($W57&gt;=100%,เงื่อนไข!$P$4,IF($W57&gt;=80%,เงื่อนไข!$O$4,IF($W57&gt;=50%,เงื่อนไข!$N$4,IF($W57&lt;50%,เงื่อนไข!$M$4)))))</f>
        <v>0</v>
      </c>
      <c r="AT57" s="186">
        <f t="shared" si="23"/>
        <v>0</v>
      </c>
      <c r="AU57" s="182">
        <f t="shared" si="24"/>
        <v>0</v>
      </c>
      <c r="AV57" s="182">
        <f>IF(AT57=0,0,AT57/$R57*เงื่อนไข!$B$4)</f>
        <v>0</v>
      </c>
      <c r="AW57" s="188">
        <f t="shared" si="25"/>
        <v>0</v>
      </c>
      <c r="AX57" s="182">
        <f>SUMIF(วันทำงาน!$F$164:$F$254,$B57,วันทำงาน!$L$164:$L$254)</f>
        <v>0</v>
      </c>
      <c r="AY57" s="190">
        <f>IF((AND($W57&gt;=100%,$W57&lt;&gt;"")),เงื่อนไข!$F$8*AQ57/$V57,0)</f>
        <v>0</v>
      </c>
    </row>
    <row r="58" spans="1:51" s="6" customFormat="1" ht="13.2" customHeight="1" x14ac:dyDescent="0.25">
      <c r="A58" s="129" t="str">
        <f>IF(วันทำงาน!A58&lt;&gt;"",วันทำงาน!A58,"")</f>
        <v/>
      </c>
      <c r="B58" s="129" t="str">
        <f>IF(วันทำงาน!B58&lt;&gt;"",วันทำงาน!B58,"")</f>
        <v/>
      </c>
      <c r="C58" s="129"/>
      <c r="D58" s="129" t="str">
        <f>IF(วันทำงาน!C58&lt;&gt;"",วันทำงาน!C58,"")</f>
        <v/>
      </c>
      <c r="E58" s="130" t="str">
        <f>IF(วันทำงาน!D58&lt;&gt;"",วันทำงาน!D58,"")</f>
        <v/>
      </c>
      <c r="F58" s="93" t="str">
        <f>IF(วันทำงาน!E58&lt;&gt;"",วันทำงาน!E58,"")</f>
        <v/>
      </c>
      <c r="G58" s="129" t="str">
        <f>IF(วันทำงาน!F58&lt;&gt;"",วันทำงาน!F58,"")</f>
        <v/>
      </c>
      <c r="H58" s="141" t="str">
        <f>IF(F58="Salesman",วันทำงาน!G58,"")</f>
        <v/>
      </c>
      <c r="I58" s="146" t="str">
        <f>IF($H58="","",AB58/$R58*(100%-เงื่อนไข!$B$4))</f>
        <v/>
      </c>
      <c r="J58" s="146" t="str">
        <f>IF($H58="","",AK58/$R58*(100%-เงื่อนไข!$B$4))</f>
        <v/>
      </c>
      <c r="K58" s="146" t="str">
        <f>IF($H58="","",AT58/$R58*(100%-เงื่อนไข!$B$4))</f>
        <v/>
      </c>
      <c r="L58" s="146" t="str">
        <f t="shared" si="12"/>
        <v/>
      </c>
      <c r="M58" s="147" t="str">
        <f>IF((OR(วันทำงาน!H58="",$F$1="")),"",IF(F58="Salesman",วันทำงาน!H58,""))</f>
        <v/>
      </c>
      <c r="N58" s="115">
        <f>IF($M58="",0,IF($X58="P",Y58*เงื่อนไข!$C$5,0))</f>
        <v>0</v>
      </c>
      <c r="O58" s="115">
        <f>IF($M58="",0,IF($X58="P",AH58*เงื่อนไข!$C$5,0))</f>
        <v>0</v>
      </c>
      <c r="P58" s="146">
        <f>IF($M58="",0,IF($X58="P",AQ58*เงื่อนไข!$C$5,0))</f>
        <v>0</v>
      </c>
      <c r="Q58" s="146">
        <f t="shared" si="13"/>
        <v>0</v>
      </c>
      <c r="R58" s="129" t="str">
        <f>IF(วันทำงาน!J58&lt;&gt;"",วันทำงาน!J58,"")</f>
        <v/>
      </c>
      <c r="S58" s="129" t="str">
        <f>IF(วันทำงาน!K58&lt;&gt;"",วันทำงาน!K58,"")</f>
        <v/>
      </c>
      <c r="T58" s="162" t="str">
        <f>IF(วันทำงาน!AZ58&lt;&gt;"",วันทำงาน!AZ58,"")</f>
        <v/>
      </c>
      <c r="U58" s="110" t="str">
        <f>IF(A58="","",_xlfn.IFNA(VLOOKUP($F58,เงื่อนไข!$A$4:$P$7,3,0),0))</f>
        <v/>
      </c>
      <c r="V58" s="110">
        <f t="shared" si="14"/>
        <v>0</v>
      </c>
      <c r="W58" s="109" t="str">
        <f t="shared" si="15"/>
        <v/>
      </c>
      <c r="X58" s="196" t="str">
        <f t="shared" si="16"/>
        <v/>
      </c>
      <c r="Y58" s="193">
        <f>วันทำงาน!AQ58</f>
        <v>0</v>
      </c>
      <c r="Z58" s="155"/>
      <c r="AA58" s="155">
        <f>IF($W58="",0,IF($W58&gt;=100%,เงื่อนไข!$H$4,IF($W58&gt;=80%,เงื่อนไข!$G$4,IF($W58&gt;=50%,เงื่อนไข!$F$4,IF($W58&lt;50%,เงื่อนไข!$E$4)))))</f>
        <v>0</v>
      </c>
      <c r="AB58" s="186">
        <f t="shared" si="17"/>
        <v>0</v>
      </c>
      <c r="AC58" s="146">
        <f t="shared" si="18"/>
        <v>0</v>
      </c>
      <c r="AD58" s="182">
        <f>IF(AB58=0,0,AB58/$R58*เงื่อนไข!$B$4)</f>
        <v>0</v>
      </c>
      <c r="AE58" s="188">
        <f t="shared" si="19"/>
        <v>0</v>
      </c>
      <c r="AF58" s="182">
        <f>SUMIF(วันทำงาน!$F$164:$F$254,$B58,วันทำงาน!$J$164:$J$254)</f>
        <v>0</v>
      </c>
      <c r="AG58" s="190">
        <f>IF((AND($W58&gt;=100%,$W58&lt;&gt;"")),เงื่อนไข!$F$8*Y58/$V58,0)</f>
        <v>0</v>
      </c>
      <c r="AH58" s="188">
        <f>SUM(วันทำงาน!AR58:AT58,วันทำงาน!AV58:AX58)</f>
        <v>0</v>
      </c>
      <c r="AI58" s="155"/>
      <c r="AJ58" s="155">
        <f>IF($W58="",0,IF($W58&gt;=100%,เงื่อนไข!$L$4,IF($W58&gt;=80%,เงื่อนไข!$K$4,IF($W58&gt;=50%,เงื่อนไข!$J$4,IF($W58&lt;50%,เงื่อนไข!$I$4)))))</f>
        <v>0</v>
      </c>
      <c r="AK58" s="186">
        <f t="shared" si="20"/>
        <v>0</v>
      </c>
      <c r="AL58" s="182">
        <f t="shared" si="21"/>
        <v>0</v>
      </c>
      <c r="AM58" s="182">
        <f>IF(AK58=0,0,AK58/$R58*เงื่อนไข!$B$4)</f>
        <v>0</v>
      </c>
      <c r="AN58" s="188">
        <f t="shared" si="22"/>
        <v>0</v>
      </c>
      <c r="AO58" s="182">
        <f>SUMIF(วันทำงาน!$F$164:$F$254,$B58,วันทำงาน!$K$164:$K$254)</f>
        <v>0</v>
      </c>
      <c r="AP58" s="190">
        <f>IF((AND($W58&gt;=100%,$W58&lt;&gt;"")),เงื่อนไข!$F$8*AH58/$V58,0)</f>
        <v>0</v>
      </c>
      <c r="AQ58" s="193">
        <f>วันทำงาน!AU58</f>
        <v>0</v>
      </c>
      <c r="AR58" s="155"/>
      <c r="AS58" s="155">
        <f>IF(W58="",0,IF($W58&gt;=100%,เงื่อนไข!$P$4,IF($W58&gt;=80%,เงื่อนไข!$O$4,IF($W58&gt;=50%,เงื่อนไข!$N$4,IF($W58&lt;50%,เงื่อนไข!$M$4)))))</f>
        <v>0</v>
      </c>
      <c r="AT58" s="186">
        <f t="shared" si="23"/>
        <v>0</v>
      </c>
      <c r="AU58" s="182">
        <f t="shared" si="24"/>
        <v>0</v>
      </c>
      <c r="AV58" s="182">
        <f>IF(AT58=0,0,AT58/$R58*เงื่อนไข!$B$4)</f>
        <v>0</v>
      </c>
      <c r="AW58" s="188">
        <f t="shared" si="25"/>
        <v>0</v>
      </c>
      <c r="AX58" s="182">
        <f>SUMIF(วันทำงาน!$F$164:$F$254,$B58,วันทำงาน!$L$164:$L$254)</f>
        <v>0</v>
      </c>
      <c r="AY58" s="190">
        <f>IF((AND($W58&gt;=100%,$W58&lt;&gt;"")),เงื่อนไข!$F$8*AQ58/$V58,0)</f>
        <v>0</v>
      </c>
    </row>
    <row r="59" spans="1:51" s="6" customFormat="1" ht="13.2" customHeight="1" x14ac:dyDescent="0.25">
      <c r="A59" s="129" t="str">
        <f>IF(วันทำงาน!A59&lt;&gt;"",วันทำงาน!A59,"")</f>
        <v/>
      </c>
      <c r="B59" s="129" t="str">
        <f>IF(วันทำงาน!B59&lt;&gt;"",วันทำงาน!B59,"")</f>
        <v/>
      </c>
      <c r="C59" s="129"/>
      <c r="D59" s="129" t="str">
        <f>IF(วันทำงาน!C59&lt;&gt;"",วันทำงาน!C59,"")</f>
        <v/>
      </c>
      <c r="E59" s="130" t="str">
        <f>IF(วันทำงาน!D59&lt;&gt;"",วันทำงาน!D59,"")</f>
        <v/>
      </c>
      <c r="F59" s="93" t="str">
        <f>IF(วันทำงาน!E59&lt;&gt;"",วันทำงาน!E59,"")</f>
        <v/>
      </c>
      <c r="G59" s="129" t="str">
        <f>IF(วันทำงาน!F59&lt;&gt;"",วันทำงาน!F59,"")</f>
        <v/>
      </c>
      <c r="H59" s="141" t="str">
        <f>IF(F59="Salesman",วันทำงาน!G59,"")</f>
        <v/>
      </c>
      <c r="I59" s="146" t="str">
        <f>IF($H59="","",AB59/$R59*(100%-เงื่อนไข!$B$4))</f>
        <v/>
      </c>
      <c r="J59" s="146" t="str">
        <f>IF($H59="","",AK59/$R59*(100%-เงื่อนไข!$B$4))</f>
        <v/>
      </c>
      <c r="K59" s="146" t="str">
        <f>IF($H59="","",AT59/$R59*(100%-เงื่อนไข!$B$4))</f>
        <v/>
      </c>
      <c r="L59" s="146" t="str">
        <f t="shared" si="12"/>
        <v/>
      </c>
      <c r="M59" s="147" t="str">
        <f>IF((OR(วันทำงาน!H59="",$F$1="")),"",IF(F59="Salesman",วันทำงาน!H59,""))</f>
        <v/>
      </c>
      <c r="N59" s="115">
        <f>IF($M59="",0,IF($X59="P",Y59*เงื่อนไข!$C$5,0))</f>
        <v>0</v>
      </c>
      <c r="O59" s="115">
        <f>IF($M59="",0,IF($X59="P",AH59*เงื่อนไข!$C$5,0))</f>
        <v>0</v>
      </c>
      <c r="P59" s="146">
        <f>IF($M59="",0,IF($X59="P",AQ59*เงื่อนไข!$C$5,0))</f>
        <v>0</v>
      </c>
      <c r="Q59" s="146">
        <f t="shared" si="13"/>
        <v>0</v>
      </c>
      <c r="R59" s="129" t="str">
        <f>IF(วันทำงาน!J59&lt;&gt;"",วันทำงาน!J59,"")</f>
        <v/>
      </c>
      <c r="S59" s="129" t="str">
        <f>IF(วันทำงาน!K59&lt;&gt;"",วันทำงาน!K59,"")</f>
        <v/>
      </c>
      <c r="T59" s="162" t="str">
        <f>IF(วันทำงาน!AZ59&lt;&gt;"",วันทำงาน!AZ59,"")</f>
        <v/>
      </c>
      <c r="U59" s="110" t="str">
        <f>IF(A59="","",_xlfn.IFNA(VLOOKUP($F59,เงื่อนไข!$A$4:$P$7,3,0),0))</f>
        <v/>
      </c>
      <c r="V59" s="110">
        <f t="shared" si="14"/>
        <v>0</v>
      </c>
      <c r="W59" s="109" t="str">
        <f t="shared" si="15"/>
        <v/>
      </c>
      <c r="X59" s="196" t="str">
        <f t="shared" si="16"/>
        <v/>
      </c>
      <c r="Y59" s="193">
        <f>วันทำงาน!AQ59</f>
        <v>0</v>
      </c>
      <c r="Z59" s="155"/>
      <c r="AA59" s="155">
        <f>IF($W59="",0,IF($W59&gt;=100%,เงื่อนไข!$H$4,IF($W59&gt;=80%,เงื่อนไข!$G$4,IF($W59&gt;=50%,เงื่อนไข!$F$4,IF($W59&lt;50%,เงื่อนไข!$E$4)))))</f>
        <v>0</v>
      </c>
      <c r="AB59" s="186">
        <f t="shared" si="17"/>
        <v>0</v>
      </c>
      <c r="AC59" s="146">
        <f t="shared" si="18"/>
        <v>0</v>
      </c>
      <c r="AD59" s="182">
        <f>IF(AB59=0,0,AB59/$R59*เงื่อนไข!$B$4)</f>
        <v>0</v>
      </c>
      <c r="AE59" s="188">
        <f t="shared" si="19"/>
        <v>0</v>
      </c>
      <c r="AF59" s="182">
        <f>SUMIF(วันทำงาน!$F$164:$F$254,$B59,วันทำงาน!$J$164:$J$254)</f>
        <v>0</v>
      </c>
      <c r="AG59" s="190">
        <f>IF((AND($W59&gt;=100%,$W59&lt;&gt;"")),เงื่อนไข!$F$8*Y59/$V59,0)</f>
        <v>0</v>
      </c>
      <c r="AH59" s="188">
        <f>SUM(วันทำงาน!AR59:AT59,วันทำงาน!AV59:AX59)</f>
        <v>0</v>
      </c>
      <c r="AI59" s="155"/>
      <c r="AJ59" s="155">
        <f>IF($W59="",0,IF($W59&gt;=100%,เงื่อนไข!$L$4,IF($W59&gt;=80%,เงื่อนไข!$K$4,IF($W59&gt;=50%,เงื่อนไข!$J$4,IF($W59&lt;50%,เงื่อนไข!$I$4)))))</f>
        <v>0</v>
      </c>
      <c r="AK59" s="186">
        <f t="shared" si="20"/>
        <v>0</v>
      </c>
      <c r="AL59" s="182">
        <f t="shared" si="21"/>
        <v>0</v>
      </c>
      <c r="AM59" s="182">
        <f>IF(AK59=0,0,AK59/$R59*เงื่อนไข!$B$4)</f>
        <v>0</v>
      </c>
      <c r="AN59" s="188">
        <f t="shared" si="22"/>
        <v>0</v>
      </c>
      <c r="AO59" s="182">
        <f>SUMIF(วันทำงาน!$F$164:$F$254,$B59,วันทำงาน!$K$164:$K$254)</f>
        <v>0</v>
      </c>
      <c r="AP59" s="190">
        <f>IF((AND($W59&gt;=100%,$W59&lt;&gt;"")),เงื่อนไข!$F$8*AH59/$V59,0)</f>
        <v>0</v>
      </c>
      <c r="AQ59" s="193">
        <f>วันทำงาน!AU59</f>
        <v>0</v>
      </c>
      <c r="AR59" s="155"/>
      <c r="AS59" s="155">
        <f>IF(W59="",0,IF($W59&gt;=100%,เงื่อนไข!$P$4,IF($W59&gt;=80%,เงื่อนไข!$O$4,IF($W59&gt;=50%,เงื่อนไข!$N$4,IF($W59&lt;50%,เงื่อนไข!$M$4)))))</f>
        <v>0</v>
      </c>
      <c r="AT59" s="186">
        <f t="shared" si="23"/>
        <v>0</v>
      </c>
      <c r="AU59" s="182">
        <f t="shared" si="24"/>
        <v>0</v>
      </c>
      <c r="AV59" s="182">
        <f>IF(AT59=0,0,AT59/$R59*เงื่อนไข!$B$4)</f>
        <v>0</v>
      </c>
      <c r="AW59" s="188">
        <f t="shared" si="25"/>
        <v>0</v>
      </c>
      <c r="AX59" s="182">
        <f>SUMIF(วันทำงาน!$F$164:$F$254,$B59,วันทำงาน!$L$164:$L$254)</f>
        <v>0</v>
      </c>
      <c r="AY59" s="190">
        <f>IF((AND($W59&gt;=100%,$W59&lt;&gt;"")),เงื่อนไข!$F$8*AQ59/$V59,0)</f>
        <v>0</v>
      </c>
    </row>
    <row r="60" spans="1:51" s="6" customFormat="1" ht="13.2" customHeight="1" x14ac:dyDescent="0.25">
      <c r="A60" s="129" t="str">
        <f>IF(วันทำงาน!A60&lt;&gt;"",วันทำงาน!A60,"")</f>
        <v/>
      </c>
      <c r="B60" s="129" t="str">
        <f>IF(วันทำงาน!B60&lt;&gt;"",วันทำงาน!B60,"")</f>
        <v/>
      </c>
      <c r="C60" s="129"/>
      <c r="D60" s="129" t="str">
        <f>IF(วันทำงาน!C60&lt;&gt;"",วันทำงาน!C60,"")</f>
        <v/>
      </c>
      <c r="E60" s="130" t="str">
        <f>IF(วันทำงาน!D60&lt;&gt;"",วันทำงาน!D60,"")</f>
        <v/>
      </c>
      <c r="F60" s="93" t="str">
        <f>IF(วันทำงาน!E60&lt;&gt;"",วันทำงาน!E60,"")</f>
        <v/>
      </c>
      <c r="G60" s="129" t="str">
        <f>IF(วันทำงาน!F60&lt;&gt;"",วันทำงาน!F60,"")</f>
        <v/>
      </c>
      <c r="H60" s="141" t="str">
        <f>IF(F60="Salesman",วันทำงาน!G60,"")</f>
        <v/>
      </c>
      <c r="I60" s="146" t="str">
        <f>IF($H60="","",AB60/$R60*(100%-เงื่อนไข!$B$4))</f>
        <v/>
      </c>
      <c r="J60" s="146" t="str">
        <f>IF($H60="","",AK60/$R60*(100%-เงื่อนไข!$B$4))</f>
        <v/>
      </c>
      <c r="K60" s="146" t="str">
        <f>IF($H60="","",AT60/$R60*(100%-เงื่อนไข!$B$4))</f>
        <v/>
      </c>
      <c r="L60" s="146" t="str">
        <f t="shared" si="12"/>
        <v/>
      </c>
      <c r="M60" s="147" t="str">
        <f>IF((OR(วันทำงาน!H60="",$F$1="")),"",IF(F60="Salesman",วันทำงาน!H60,""))</f>
        <v/>
      </c>
      <c r="N60" s="115">
        <f>IF($M60="",0,IF($X60="P",Y60*เงื่อนไข!$C$5,0))</f>
        <v>0</v>
      </c>
      <c r="O60" s="115">
        <f>IF($M60="",0,IF($X60="P",AH60*เงื่อนไข!$C$5,0))</f>
        <v>0</v>
      </c>
      <c r="P60" s="146">
        <f>IF($M60="",0,IF($X60="P",AQ60*เงื่อนไข!$C$5,0))</f>
        <v>0</v>
      </c>
      <c r="Q60" s="146">
        <f t="shared" si="13"/>
        <v>0</v>
      </c>
      <c r="R60" s="129" t="str">
        <f>IF(วันทำงาน!J60&lt;&gt;"",วันทำงาน!J60,"")</f>
        <v/>
      </c>
      <c r="S60" s="129" t="str">
        <f>IF(วันทำงาน!K60&lt;&gt;"",วันทำงาน!K60,"")</f>
        <v/>
      </c>
      <c r="T60" s="162" t="str">
        <f>IF(วันทำงาน!AZ60&lt;&gt;"",วันทำงาน!AZ60,"")</f>
        <v/>
      </c>
      <c r="U60" s="110" t="str">
        <f>IF(A60="","",_xlfn.IFNA(VLOOKUP($F60,เงื่อนไข!$A$4:$P$7,3,0),0))</f>
        <v/>
      </c>
      <c r="V60" s="110">
        <f t="shared" si="14"/>
        <v>0</v>
      </c>
      <c r="W60" s="109" t="str">
        <f t="shared" si="15"/>
        <v/>
      </c>
      <c r="X60" s="196" t="str">
        <f t="shared" si="16"/>
        <v/>
      </c>
      <c r="Y60" s="193">
        <f>วันทำงาน!AQ60</f>
        <v>0</v>
      </c>
      <c r="Z60" s="155"/>
      <c r="AA60" s="155">
        <f>IF($W60="",0,IF($W60&gt;=100%,เงื่อนไข!$H$4,IF($W60&gt;=80%,เงื่อนไข!$G$4,IF($W60&gt;=50%,เงื่อนไข!$F$4,IF($W60&lt;50%,เงื่อนไข!$E$4)))))</f>
        <v>0</v>
      </c>
      <c r="AB60" s="186">
        <f t="shared" si="17"/>
        <v>0</v>
      </c>
      <c r="AC60" s="146">
        <f t="shared" si="18"/>
        <v>0</v>
      </c>
      <c r="AD60" s="182">
        <f>IF(AB60=0,0,AB60/$R60*เงื่อนไข!$B$4)</f>
        <v>0</v>
      </c>
      <c r="AE60" s="188">
        <f t="shared" si="19"/>
        <v>0</v>
      </c>
      <c r="AF60" s="182">
        <f>SUMIF(วันทำงาน!$F$164:$F$254,$B60,วันทำงาน!$J$164:$J$254)</f>
        <v>0</v>
      </c>
      <c r="AG60" s="190">
        <f>IF((AND($W60&gt;=100%,$W60&lt;&gt;"")),เงื่อนไข!$F$8*Y60/$V60,0)</f>
        <v>0</v>
      </c>
      <c r="AH60" s="188">
        <f>SUM(วันทำงาน!AR60:AT60,วันทำงาน!AV60:AX60)</f>
        <v>0</v>
      </c>
      <c r="AI60" s="155"/>
      <c r="AJ60" s="155">
        <f>IF($W60="",0,IF($W60&gt;=100%,เงื่อนไข!$L$4,IF($W60&gt;=80%,เงื่อนไข!$K$4,IF($W60&gt;=50%,เงื่อนไข!$J$4,IF($W60&lt;50%,เงื่อนไข!$I$4)))))</f>
        <v>0</v>
      </c>
      <c r="AK60" s="186">
        <f t="shared" si="20"/>
        <v>0</v>
      </c>
      <c r="AL60" s="182">
        <f t="shared" si="21"/>
        <v>0</v>
      </c>
      <c r="AM60" s="182">
        <f>IF(AK60=0,0,AK60/$R60*เงื่อนไข!$B$4)</f>
        <v>0</v>
      </c>
      <c r="AN60" s="188">
        <f t="shared" si="22"/>
        <v>0</v>
      </c>
      <c r="AO60" s="182">
        <f>SUMIF(วันทำงาน!$F$164:$F$254,$B60,วันทำงาน!$K$164:$K$254)</f>
        <v>0</v>
      </c>
      <c r="AP60" s="190">
        <f>IF((AND($W60&gt;=100%,$W60&lt;&gt;"")),เงื่อนไข!$F$8*AH60/$V60,0)</f>
        <v>0</v>
      </c>
      <c r="AQ60" s="193">
        <f>วันทำงาน!AU60</f>
        <v>0</v>
      </c>
      <c r="AR60" s="155"/>
      <c r="AS60" s="155">
        <f>IF(W60="",0,IF($W60&gt;=100%,เงื่อนไข!$P$4,IF($W60&gt;=80%,เงื่อนไข!$O$4,IF($W60&gt;=50%,เงื่อนไข!$N$4,IF($W60&lt;50%,เงื่อนไข!$M$4)))))</f>
        <v>0</v>
      </c>
      <c r="AT60" s="186">
        <f t="shared" si="23"/>
        <v>0</v>
      </c>
      <c r="AU60" s="182">
        <f t="shared" si="24"/>
        <v>0</v>
      </c>
      <c r="AV60" s="182">
        <f>IF(AT60=0,0,AT60/$R60*เงื่อนไข!$B$4)</f>
        <v>0</v>
      </c>
      <c r="AW60" s="188">
        <f t="shared" si="25"/>
        <v>0</v>
      </c>
      <c r="AX60" s="182">
        <f>SUMIF(วันทำงาน!$F$164:$F$254,$B60,วันทำงาน!$L$164:$L$254)</f>
        <v>0</v>
      </c>
      <c r="AY60" s="190">
        <f>IF((AND($W60&gt;=100%,$W60&lt;&gt;"")),เงื่อนไข!$F$8*AQ60/$V60,0)</f>
        <v>0</v>
      </c>
    </row>
    <row r="61" spans="1:51" s="6" customFormat="1" ht="13.2" customHeight="1" x14ac:dyDescent="0.25">
      <c r="A61" s="129" t="str">
        <f>IF(วันทำงาน!A61&lt;&gt;"",วันทำงาน!A61,"")</f>
        <v/>
      </c>
      <c r="B61" s="129" t="str">
        <f>IF(วันทำงาน!B61&lt;&gt;"",วันทำงาน!B61,"")</f>
        <v/>
      </c>
      <c r="C61" s="129"/>
      <c r="D61" s="129" t="str">
        <f>IF(วันทำงาน!C61&lt;&gt;"",วันทำงาน!C61,"")</f>
        <v/>
      </c>
      <c r="E61" s="130" t="str">
        <f>IF(วันทำงาน!D61&lt;&gt;"",วันทำงาน!D61,"")</f>
        <v/>
      </c>
      <c r="F61" s="93" t="str">
        <f>IF(วันทำงาน!E61&lt;&gt;"",วันทำงาน!E61,"")</f>
        <v/>
      </c>
      <c r="G61" s="129" t="str">
        <f>IF(วันทำงาน!F61&lt;&gt;"",วันทำงาน!F61,"")</f>
        <v/>
      </c>
      <c r="H61" s="141" t="str">
        <f>IF(F61="Salesman",วันทำงาน!G61,"")</f>
        <v/>
      </c>
      <c r="I61" s="146" t="str">
        <f>IF($H61="","",AB61/$R61*(100%-เงื่อนไข!$B$4))</f>
        <v/>
      </c>
      <c r="J61" s="146" t="str">
        <f>IF($H61="","",AK61/$R61*(100%-เงื่อนไข!$B$4))</f>
        <v/>
      </c>
      <c r="K61" s="146" t="str">
        <f>IF($H61="","",AT61/$R61*(100%-เงื่อนไข!$B$4))</f>
        <v/>
      </c>
      <c r="L61" s="146" t="str">
        <f t="shared" si="12"/>
        <v/>
      </c>
      <c r="M61" s="147" t="str">
        <f>IF((OR(วันทำงาน!H61="",$F$1="")),"",IF(F61="Salesman",วันทำงาน!H61,""))</f>
        <v/>
      </c>
      <c r="N61" s="115">
        <f>IF($M61="",0,IF($X61="P",Y61*เงื่อนไข!$C$5,0))</f>
        <v>0</v>
      </c>
      <c r="O61" s="115">
        <f>IF($M61="",0,IF($X61="P",AH61*เงื่อนไข!$C$5,0))</f>
        <v>0</v>
      </c>
      <c r="P61" s="146">
        <f>IF($M61="",0,IF($X61="P",AQ61*เงื่อนไข!$C$5,0))</f>
        <v>0</v>
      </c>
      <c r="Q61" s="146">
        <f t="shared" si="13"/>
        <v>0</v>
      </c>
      <c r="R61" s="129" t="str">
        <f>IF(วันทำงาน!J61&lt;&gt;"",วันทำงาน!J61,"")</f>
        <v/>
      </c>
      <c r="S61" s="129" t="str">
        <f>IF(วันทำงาน!K61&lt;&gt;"",วันทำงาน!K61,"")</f>
        <v/>
      </c>
      <c r="T61" s="162" t="str">
        <f>IF(วันทำงาน!AZ61&lt;&gt;"",วันทำงาน!AZ61,"")</f>
        <v/>
      </c>
      <c r="U61" s="110" t="str">
        <f>IF(A61="","",_xlfn.IFNA(VLOOKUP($F61,เงื่อนไข!$A$4:$P$7,3,0),0))</f>
        <v/>
      </c>
      <c r="V61" s="110">
        <f t="shared" si="14"/>
        <v>0</v>
      </c>
      <c r="W61" s="109" t="str">
        <f t="shared" si="15"/>
        <v/>
      </c>
      <c r="X61" s="196" t="str">
        <f t="shared" si="16"/>
        <v/>
      </c>
      <c r="Y61" s="193">
        <f>วันทำงาน!AQ61</f>
        <v>0</v>
      </c>
      <c r="Z61" s="155"/>
      <c r="AA61" s="155">
        <f>IF($W61="",0,IF($W61&gt;=100%,เงื่อนไข!$H$4,IF($W61&gt;=80%,เงื่อนไข!$G$4,IF($W61&gt;=50%,เงื่อนไข!$F$4,IF($W61&lt;50%,เงื่อนไข!$E$4)))))</f>
        <v>0</v>
      </c>
      <c r="AB61" s="186">
        <f t="shared" si="17"/>
        <v>0</v>
      </c>
      <c r="AC61" s="146">
        <f t="shared" si="18"/>
        <v>0</v>
      </c>
      <c r="AD61" s="182">
        <f>IF(AB61=0,0,AB61/$R61*เงื่อนไข!$B$4)</f>
        <v>0</v>
      </c>
      <c r="AE61" s="188">
        <f t="shared" si="19"/>
        <v>0</v>
      </c>
      <c r="AF61" s="182">
        <f>SUMIF(วันทำงาน!$F$164:$F$254,$B61,วันทำงาน!$J$164:$J$254)</f>
        <v>0</v>
      </c>
      <c r="AG61" s="190">
        <f>IF((AND($W61&gt;=100%,$W61&lt;&gt;"")),เงื่อนไข!$F$8*Y61/$V61,0)</f>
        <v>0</v>
      </c>
      <c r="AH61" s="188">
        <f>SUM(วันทำงาน!AR61:AT61,วันทำงาน!AV61:AX61)</f>
        <v>0</v>
      </c>
      <c r="AI61" s="155"/>
      <c r="AJ61" s="155">
        <f>IF($W61="",0,IF($W61&gt;=100%,เงื่อนไข!$L$4,IF($W61&gt;=80%,เงื่อนไข!$K$4,IF($W61&gt;=50%,เงื่อนไข!$J$4,IF($W61&lt;50%,เงื่อนไข!$I$4)))))</f>
        <v>0</v>
      </c>
      <c r="AK61" s="186">
        <f t="shared" si="20"/>
        <v>0</v>
      </c>
      <c r="AL61" s="182">
        <f t="shared" si="21"/>
        <v>0</v>
      </c>
      <c r="AM61" s="182">
        <f>IF(AK61=0,0,AK61/$R61*เงื่อนไข!$B$4)</f>
        <v>0</v>
      </c>
      <c r="AN61" s="188">
        <f t="shared" si="22"/>
        <v>0</v>
      </c>
      <c r="AO61" s="182">
        <f>SUMIF(วันทำงาน!$F$164:$F$254,$B61,วันทำงาน!$K$164:$K$254)</f>
        <v>0</v>
      </c>
      <c r="AP61" s="190">
        <f>IF((AND($W61&gt;=100%,$W61&lt;&gt;"")),เงื่อนไข!$F$8*AH61/$V61,0)</f>
        <v>0</v>
      </c>
      <c r="AQ61" s="193">
        <f>วันทำงาน!AU61</f>
        <v>0</v>
      </c>
      <c r="AR61" s="155"/>
      <c r="AS61" s="155">
        <f>IF(W61="",0,IF($W61&gt;=100%,เงื่อนไข!$P$4,IF($W61&gt;=80%,เงื่อนไข!$O$4,IF($W61&gt;=50%,เงื่อนไข!$N$4,IF($W61&lt;50%,เงื่อนไข!$M$4)))))</f>
        <v>0</v>
      </c>
      <c r="AT61" s="186">
        <f t="shared" si="23"/>
        <v>0</v>
      </c>
      <c r="AU61" s="182">
        <f t="shared" si="24"/>
        <v>0</v>
      </c>
      <c r="AV61" s="182">
        <f>IF(AT61=0,0,AT61/$R61*เงื่อนไข!$B$4)</f>
        <v>0</v>
      </c>
      <c r="AW61" s="188">
        <f t="shared" si="25"/>
        <v>0</v>
      </c>
      <c r="AX61" s="182">
        <f>SUMIF(วันทำงาน!$F$164:$F$254,$B61,วันทำงาน!$L$164:$L$254)</f>
        <v>0</v>
      </c>
      <c r="AY61" s="190">
        <f>IF((AND($W61&gt;=100%,$W61&lt;&gt;"")),เงื่อนไข!$F$8*AQ61/$V61,0)</f>
        <v>0</v>
      </c>
    </row>
    <row r="62" spans="1:51" s="6" customFormat="1" ht="13.2" customHeight="1" x14ac:dyDescent="0.25">
      <c r="A62" s="129" t="str">
        <f>IF(วันทำงาน!A62&lt;&gt;"",วันทำงาน!A62,"")</f>
        <v/>
      </c>
      <c r="B62" s="129" t="str">
        <f>IF(วันทำงาน!B62&lt;&gt;"",วันทำงาน!B62,"")</f>
        <v/>
      </c>
      <c r="C62" s="129"/>
      <c r="D62" s="129" t="str">
        <f>IF(วันทำงาน!C62&lt;&gt;"",วันทำงาน!C62,"")</f>
        <v/>
      </c>
      <c r="E62" s="130" t="str">
        <f>IF(วันทำงาน!D62&lt;&gt;"",วันทำงาน!D62,"")</f>
        <v/>
      </c>
      <c r="F62" s="93" t="str">
        <f>IF(วันทำงาน!E62&lt;&gt;"",วันทำงาน!E62,"")</f>
        <v/>
      </c>
      <c r="G62" s="129" t="str">
        <f>IF(วันทำงาน!F62&lt;&gt;"",วันทำงาน!F62,"")</f>
        <v/>
      </c>
      <c r="H62" s="141" t="str">
        <f>IF(F62="Salesman",วันทำงาน!G62,"")</f>
        <v/>
      </c>
      <c r="I62" s="146" t="str">
        <f>IF($H62="","",AB62/$R62*(100%-เงื่อนไข!$B$4))</f>
        <v/>
      </c>
      <c r="J62" s="146" t="str">
        <f>IF($H62="","",AK62/$R62*(100%-เงื่อนไข!$B$4))</f>
        <v/>
      </c>
      <c r="K62" s="146" t="str">
        <f>IF($H62="","",AT62/$R62*(100%-เงื่อนไข!$B$4))</f>
        <v/>
      </c>
      <c r="L62" s="146" t="str">
        <f t="shared" si="12"/>
        <v/>
      </c>
      <c r="M62" s="147" t="str">
        <f>IF((OR(วันทำงาน!H62="",$F$1="")),"",IF(F62="Salesman",วันทำงาน!H62,""))</f>
        <v/>
      </c>
      <c r="N62" s="115">
        <f>IF($M62="",0,IF($X62="P",Y62*เงื่อนไข!$C$5,0))</f>
        <v>0</v>
      </c>
      <c r="O62" s="115">
        <f>IF($M62="",0,IF($X62="P",AH62*เงื่อนไข!$C$5,0))</f>
        <v>0</v>
      </c>
      <c r="P62" s="146">
        <f>IF($M62="",0,IF($X62="P",AQ62*เงื่อนไข!$C$5,0))</f>
        <v>0</v>
      </c>
      <c r="Q62" s="146">
        <f t="shared" si="13"/>
        <v>0</v>
      </c>
      <c r="R62" s="129" t="str">
        <f>IF(วันทำงาน!J62&lt;&gt;"",วันทำงาน!J62,"")</f>
        <v/>
      </c>
      <c r="S62" s="129" t="str">
        <f>IF(วันทำงาน!K62&lt;&gt;"",วันทำงาน!K62,"")</f>
        <v/>
      </c>
      <c r="T62" s="162" t="str">
        <f>IF(วันทำงาน!AZ62&lt;&gt;"",วันทำงาน!AZ62,"")</f>
        <v/>
      </c>
      <c r="U62" s="110" t="str">
        <f>IF(A62="","",_xlfn.IFNA(VLOOKUP($F62,เงื่อนไข!$A$4:$P$7,3,0),0))</f>
        <v/>
      </c>
      <c r="V62" s="110">
        <f t="shared" si="14"/>
        <v>0</v>
      </c>
      <c r="W62" s="109" t="str">
        <f t="shared" si="15"/>
        <v/>
      </c>
      <c r="X62" s="196" t="str">
        <f t="shared" si="16"/>
        <v/>
      </c>
      <c r="Y62" s="193">
        <f>วันทำงาน!AQ62</f>
        <v>0</v>
      </c>
      <c r="Z62" s="155"/>
      <c r="AA62" s="155">
        <f>IF($W62="",0,IF($W62&gt;=100%,เงื่อนไข!$H$4,IF($W62&gt;=80%,เงื่อนไข!$G$4,IF($W62&gt;=50%,เงื่อนไข!$F$4,IF($W62&lt;50%,เงื่อนไข!$E$4)))))</f>
        <v>0</v>
      </c>
      <c r="AB62" s="186">
        <f t="shared" si="17"/>
        <v>0</v>
      </c>
      <c r="AC62" s="146">
        <f t="shared" si="18"/>
        <v>0</v>
      </c>
      <c r="AD62" s="182">
        <f>IF(AB62=0,0,AB62/$R62*เงื่อนไข!$B$4)</f>
        <v>0</v>
      </c>
      <c r="AE62" s="188">
        <f t="shared" si="19"/>
        <v>0</v>
      </c>
      <c r="AF62" s="182">
        <f>SUMIF(วันทำงาน!$F$164:$F$254,$B62,วันทำงาน!$J$164:$J$254)</f>
        <v>0</v>
      </c>
      <c r="AG62" s="190">
        <f>IF((AND($W62&gt;=100%,$W62&lt;&gt;"")),เงื่อนไข!$F$8*Y62/$V62,0)</f>
        <v>0</v>
      </c>
      <c r="AH62" s="188">
        <f>SUM(วันทำงาน!AR62:AT62,วันทำงาน!AV62:AX62)</f>
        <v>0</v>
      </c>
      <c r="AI62" s="155"/>
      <c r="AJ62" s="155">
        <f>IF($W62="",0,IF($W62&gt;=100%,เงื่อนไข!$L$4,IF($W62&gt;=80%,เงื่อนไข!$K$4,IF($W62&gt;=50%,เงื่อนไข!$J$4,IF($W62&lt;50%,เงื่อนไข!$I$4)))))</f>
        <v>0</v>
      </c>
      <c r="AK62" s="186">
        <f t="shared" si="20"/>
        <v>0</v>
      </c>
      <c r="AL62" s="182">
        <f t="shared" si="21"/>
        <v>0</v>
      </c>
      <c r="AM62" s="182">
        <f>IF(AK62=0,0,AK62/$R62*เงื่อนไข!$B$4)</f>
        <v>0</v>
      </c>
      <c r="AN62" s="188">
        <f t="shared" si="22"/>
        <v>0</v>
      </c>
      <c r="AO62" s="182">
        <f>SUMIF(วันทำงาน!$F$164:$F$254,$B62,วันทำงาน!$K$164:$K$254)</f>
        <v>0</v>
      </c>
      <c r="AP62" s="190">
        <f>IF((AND($W62&gt;=100%,$W62&lt;&gt;"")),เงื่อนไข!$F$8*AH62/$V62,0)</f>
        <v>0</v>
      </c>
      <c r="AQ62" s="193">
        <f>วันทำงาน!AU62</f>
        <v>0</v>
      </c>
      <c r="AR62" s="155"/>
      <c r="AS62" s="155">
        <f>IF(W62="",0,IF($W62&gt;=100%,เงื่อนไข!$P$4,IF($W62&gt;=80%,เงื่อนไข!$O$4,IF($W62&gt;=50%,เงื่อนไข!$N$4,IF($W62&lt;50%,เงื่อนไข!$M$4)))))</f>
        <v>0</v>
      </c>
      <c r="AT62" s="186">
        <f t="shared" si="23"/>
        <v>0</v>
      </c>
      <c r="AU62" s="182">
        <f t="shared" si="24"/>
        <v>0</v>
      </c>
      <c r="AV62" s="182">
        <f>IF(AT62=0,0,AT62/$R62*เงื่อนไข!$B$4)</f>
        <v>0</v>
      </c>
      <c r="AW62" s="188">
        <f t="shared" si="25"/>
        <v>0</v>
      </c>
      <c r="AX62" s="182">
        <f>SUMIF(วันทำงาน!$F$164:$F$254,$B62,วันทำงาน!$L$164:$L$254)</f>
        <v>0</v>
      </c>
      <c r="AY62" s="190">
        <f>IF((AND($W62&gt;=100%,$W62&lt;&gt;"")),เงื่อนไข!$F$8*AQ62/$V62,0)</f>
        <v>0</v>
      </c>
    </row>
    <row r="63" spans="1:51" s="6" customFormat="1" ht="13.2" customHeight="1" x14ac:dyDescent="0.25">
      <c r="A63" s="129" t="str">
        <f>IF(วันทำงาน!A63&lt;&gt;"",วันทำงาน!A63,"")</f>
        <v/>
      </c>
      <c r="B63" s="129" t="str">
        <f>IF(วันทำงาน!B63&lt;&gt;"",วันทำงาน!B63,"")</f>
        <v/>
      </c>
      <c r="C63" s="129"/>
      <c r="D63" s="129" t="str">
        <f>IF(วันทำงาน!C63&lt;&gt;"",วันทำงาน!C63,"")</f>
        <v/>
      </c>
      <c r="E63" s="130" t="str">
        <f>IF(วันทำงาน!D63&lt;&gt;"",วันทำงาน!D63,"")</f>
        <v/>
      </c>
      <c r="F63" s="93" t="str">
        <f>IF(วันทำงาน!E63&lt;&gt;"",วันทำงาน!E63,"")</f>
        <v/>
      </c>
      <c r="G63" s="129" t="str">
        <f>IF(วันทำงาน!F63&lt;&gt;"",วันทำงาน!F63,"")</f>
        <v/>
      </c>
      <c r="H63" s="141" t="str">
        <f>IF(F63="Salesman",วันทำงาน!G63,"")</f>
        <v/>
      </c>
      <c r="I63" s="146" t="str">
        <f>IF($H63="","",AB63/$R63*(100%-เงื่อนไข!$B$4))</f>
        <v/>
      </c>
      <c r="J63" s="146" t="str">
        <f>IF($H63="","",AK63/$R63*(100%-เงื่อนไข!$B$4))</f>
        <v/>
      </c>
      <c r="K63" s="146" t="str">
        <f>IF($H63="","",AT63/$R63*(100%-เงื่อนไข!$B$4))</f>
        <v/>
      </c>
      <c r="L63" s="146" t="str">
        <f t="shared" si="12"/>
        <v/>
      </c>
      <c r="M63" s="147" t="str">
        <f>IF((OR(วันทำงาน!H63="",$F$1="")),"",IF(F63="Salesman",วันทำงาน!H63,""))</f>
        <v/>
      </c>
      <c r="N63" s="115">
        <f>IF($M63="",0,IF($X63="P",Y63*เงื่อนไข!$C$5,0))</f>
        <v>0</v>
      </c>
      <c r="O63" s="115">
        <f>IF($M63="",0,IF($X63="P",AH63*เงื่อนไข!$C$5,0))</f>
        <v>0</v>
      </c>
      <c r="P63" s="146">
        <f>IF($M63="",0,IF($X63="P",AQ63*เงื่อนไข!$C$5,0))</f>
        <v>0</v>
      </c>
      <c r="Q63" s="146">
        <f t="shared" si="13"/>
        <v>0</v>
      </c>
      <c r="R63" s="129" t="str">
        <f>IF(วันทำงาน!J63&lt;&gt;"",วันทำงาน!J63,"")</f>
        <v/>
      </c>
      <c r="S63" s="129" t="str">
        <f>IF(วันทำงาน!K63&lt;&gt;"",วันทำงาน!K63,"")</f>
        <v/>
      </c>
      <c r="T63" s="162" t="str">
        <f>IF(วันทำงาน!AZ63&lt;&gt;"",วันทำงาน!AZ63,"")</f>
        <v/>
      </c>
      <c r="U63" s="110" t="str">
        <f>IF(A63="","",_xlfn.IFNA(VLOOKUP($F63,เงื่อนไข!$A$4:$P$7,3,0),0))</f>
        <v/>
      </c>
      <c r="V63" s="110">
        <f t="shared" si="14"/>
        <v>0</v>
      </c>
      <c r="W63" s="109" t="str">
        <f t="shared" si="15"/>
        <v/>
      </c>
      <c r="X63" s="196" t="str">
        <f t="shared" si="16"/>
        <v/>
      </c>
      <c r="Y63" s="193">
        <f>วันทำงาน!AQ63</f>
        <v>0</v>
      </c>
      <c r="Z63" s="155"/>
      <c r="AA63" s="155">
        <f>IF($W63="",0,IF($W63&gt;=100%,เงื่อนไข!$H$4,IF($W63&gt;=80%,เงื่อนไข!$G$4,IF($W63&gt;=50%,เงื่อนไข!$F$4,IF($W63&lt;50%,เงื่อนไข!$E$4)))))</f>
        <v>0</v>
      </c>
      <c r="AB63" s="186">
        <f t="shared" si="17"/>
        <v>0</v>
      </c>
      <c r="AC63" s="146">
        <f t="shared" si="18"/>
        <v>0</v>
      </c>
      <c r="AD63" s="182">
        <f>IF(AB63=0,0,AB63/$R63*เงื่อนไข!$B$4)</f>
        <v>0</v>
      </c>
      <c r="AE63" s="188">
        <f t="shared" si="19"/>
        <v>0</v>
      </c>
      <c r="AF63" s="182">
        <f>SUMIF(วันทำงาน!$F$164:$F$254,$B63,วันทำงาน!$J$164:$J$254)</f>
        <v>0</v>
      </c>
      <c r="AG63" s="190">
        <f>IF((AND($W63&gt;=100%,$W63&lt;&gt;"")),เงื่อนไข!$F$8*Y63/$V63,0)</f>
        <v>0</v>
      </c>
      <c r="AH63" s="188">
        <f>SUM(วันทำงาน!AR63:AT63,วันทำงาน!AV63:AX63)</f>
        <v>0</v>
      </c>
      <c r="AI63" s="155"/>
      <c r="AJ63" s="155">
        <f>IF($W63="",0,IF($W63&gt;=100%,เงื่อนไข!$L$4,IF($W63&gt;=80%,เงื่อนไข!$K$4,IF($W63&gt;=50%,เงื่อนไข!$J$4,IF($W63&lt;50%,เงื่อนไข!$I$4)))))</f>
        <v>0</v>
      </c>
      <c r="AK63" s="186">
        <f t="shared" si="20"/>
        <v>0</v>
      </c>
      <c r="AL63" s="182">
        <f t="shared" si="21"/>
        <v>0</v>
      </c>
      <c r="AM63" s="182">
        <f>IF(AK63=0,0,AK63/$R63*เงื่อนไข!$B$4)</f>
        <v>0</v>
      </c>
      <c r="AN63" s="188">
        <f t="shared" si="22"/>
        <v>0</v>
      </c>
      <c r="AO63" s="182">
        <f>SUMIF(วันทำงาน!$F$164:$F$254,$B63,วันทำงาน!$K$164:$K$254)</f>
        <v>0</v>
      </c>
      <c r="AP63" s="190">
        <f>IF((AND($W63&gt;=100%,$W63&lt;&gt;"")),เงื่อนไข!$F$8*AH63/$V63,0)</f>
        <v>0</v>
      </c>
      <c r="AQ63" s="193">
        <f>วันทำงาน!AU63</f>
        <v>0</v>
      </c>
      <c r="AR63" s="155"/>
      <c r="AS63" s="155">
        <f>IF(W63="",0,IF($W63&gt;=100%,เงื่อนไข!$P$4,IF($W63&gt;=80%,เงื่อนไข!$O$4,IF($W63&gt;=50%,เงื่อนไข!$N$4,IF($W63&lt;50%,เงื่อนไข!$M$4)))))</f>
        <v>0</v>
      </c>
      <c r="AT63" s="186">
        <f t="shared" si="23"/>
        <v>0</v>
      </c>
      <c r="AU63" s="182">
        <f t="shared" si="24"/>
        <v>0</v>
      </c>
      <c r="AV63" s="182">
        <f>IF(AT63=0,0,AT63/$R63*เงื่อนไข!$B$4)</f>
        <v>0</v>
      </c>
      <c r="AW63" s="188">
        <f t="shared" si="25"/>
        <v>0</v>
      </c>
      <c r="AX63" s="182">
        <f>SUMIF(วันทำงาน!$F$164:$F$254,$B63,วันทำงาน!$L$164:$L$254)</f>
        <v>0</v>
      </c>
      <c r="AY63" s="190">
        <f>IF((AND($W63&gt;=100%,$W63&lt;&gt;"")),เงื่อนไข!$F$8*AQ63/$V63,0)</f>
        <v>0</v>
      </c>
    </row>
    <row r="64" spans="1:51" s="6" customFormat="1" ht="13.2" customHeight="1" x14ac:dyDescent="0.25">
      <c r="A64" s="129" t="str">
        <f>IF(วันทำงาน!A64&lt;&gt;"",วันทำงาน!A64,"")</f>
        <v/>
      </c>
      <c r="B64" s="129" t="str">
        <f>IF(วันทำงาน!B64&lt;&gt;"",วันทำงาน!B64,"")</f>
        <v/>
      </c>
      <c r="C64" s="129"/>
      <c r="D64" s="129" t="str">
        <f>IF(วันทำงาน!C64&lt;&gt;"",วันทำงาน!C64,"")</f>
        <v/>
      </c>
      <c r="E64" s="130" t="str">
        <f>IF(วันทำงาน!D64&lt;&gt;"",วันทำงาน!D64,"")</f>
        <v/>
      </c>
      <c r="F64" s="93" t="str">
        <f>IF(วันทำงาน!E64&lt;&gt;"",วันทำงาน!E64,"")</f>
        <v/>
      </c>
      <c r="G64" s="129" t="str">
        <f>IF(วันทำงาน!F64&lt;&gt;"",วันทำงาน!F64,"")</f>
        <v/>
      </c>
      <c r="H64" s="141" t="str">
        <f>IF(F64="Salesman",วันทำงาน!G64,"")</f>
        <v/>
      </c>
      <c r="I64" s="146" t="str">
        <f>IF($H64="","",AB64/$R64*(100%-เงื่อนไข!$B$4))</f>
        <v/>
      </c>
      <c r="J64" s="146" t="str">
        <f>IF($H64="","",AK64/$R64*(100%-เงื่อนไข!$B$4))</f>
        <v/>
      </c>
      <c r="K64" s="146" t="str">
        <f>IF($H64="","",AT64/$R64*(100%-เงื่อนไข!$B$4))</f>
        <v/>
      </c>
      <c r="L64" s="146" t="str">
        <f t="shared" si="12"/>
        <v/>
      </c>
      <c r="M64" s="147" t="str">
        <f>IF((OR(วันทำงาน!H64="",$F$1="")),"",IF(F64="Salesman",วันทำงาน!H64,""))</f>
        <v/>
      </c>
      <c r="N64" s="115">
        <f>IF($M64="",0,IF($X64="P",Y64*เงื่อนไข!$C$5,0))</f>
        <v>0</v>
      </c>
      <c r="O64" s="115">
        <f>IF($M64="",0,IF($X64="P",AH64*เงื่อนไข!$C$5,0))</f>
        <v>0</v>
      </c>
      <c r="P64" s="146">
        <f>IF($M64="",0,IF($X64="P",AQ64*เงื่อนไข!$C$5,0))</f>
        <v>0</v>
      </c>
      <c r="Q64" s="146">
        <f t="shared" si="13"/>
        <v>0</v>
      </c>
      <c r="R64" s="129" t="str">
        <f>IF(วันทำงาน!J64&lt;&gt;"",วันทำงาน!J64,"")</f>
        <v/>
      </c>
      <c r="S64" s="129" t="str">
        <f>IF(วันทำงาน!K64&lt;&gt;"",วันทำงาน!K64,"")</f>
        <v/>
      </c>
      <c r="T64" s="162" t="str">
        <f>IF(วันทำงาน!AZ64&lt;&gt;"",วันทำงาน!AZ64,"")</f>
        <v/>
      </c>
      <c r="U64" s="110" t="str">
        <f>IF(A64="","",_xlfn.IFNA(VLOOKUP($F64,เงื่อนไข!$A$4:$P$7,3,0),0))</f>
        <v/>
      </c>
      <c r="V64" s="110">
        <f t="shared" si="14"/>
        <v>0</v>
      </c>
      <c r="W64" s="109" t="str">
        <f t="shared" si="15"/>
        <v/>
      </c>
      <c r="X64" s="196" t="str">
        <f t="shared" si="16"/>
        <v/>
      </c>
      <c r="Y64" s="193">
        <f>วันทำงาน!AQ64</f>
        <v>0</v>
      </c>
      <c r="Z64" s="155"/>
      <c r="AA64" s="155">
        <f>IF($W64="",0,IF($W64&gt;=100%,เงื่อนไข!$H$4,IF($W64&gt;=80%,เงื่อนไข!$G$4,IF($W64&gt;=50%,เงื่อนไข!$F$4,IF($W64&lt;50%,เงื่อนไข!$E$4)))))</f>
        <v>0</v>
      </c>
      <c r="AB64" s="186">
        <f t="shared" si="17"/>
        <v>0</v>
      </c>
      <c r="AC64" s="146">
        <f t="shared" si="18"/>
        <v>0</v>
      </c>
      <c r="AD64" s="182">
        <f>IF(AB64=0,0,AB64/$R64*เงื่อนไข!$B$4)</f>
        <v>0</v>
      </c>
      <c r="AE64" s="188">
        <f t="shared" si="19"/>
        <v>0</v>
      </c>
      <c r="AF64" s="182">
        <f>SUMIF(วันทำงาน!$F$164:$F$254,$B64,วันทำงาน!$J$164:$J$254)</f>
        <v>0</v>
      </c>
      <c r="AG64" s="190">
        <f>IF((AND($W64&gt;=100%,$W64&lt;&gt;"")),เงื่อนไข!$F$8*Y64/$V64,0)</f>
        <v>0</v>
      </c>
      <c r="AH64" s="188">
        <f>SUM(วันทำงาน!AR64:AT64,วันทำงาน!AV64:AX64)</f>
        <v>0</v>
      </c>
      <c r="AI64" s="155"/>
      <c r="AJ64" s="155">
        <f>IF($W64="",0,IF($W64&gt;=100%,เงื่อนไข!$L$4,IF($W64&gt;=80%,เงื่อนไข!$K$4,IF($W64&gt;=50%,เงื่อนไข!$J$4,IF($W64&lt;50%,เงื่อนไข!$I$4)))))</f>
        <v>0</v>
      </c>
      <c r="AK64" s="186">
        <f t="shared" si="20"/>
        <v>0</v>
      </c>
      <c r="AL64" s="182">
        <f t="shared" si="21"/>
        <v>0</v>
      </c>
      <c r="AM64" s="182">
        <f>IF(AK64=0,0,AK64/$R64*เงื่อนไข!$B$4)</f>
        <v>0</v>
      </c>
      <c r="AN64" s="188">
        <f t="shared" si="22"/>
        <v>0</v>
      </c>
      <c r="AO64" s="182">
        <f>SUMIF(วันทำงาน!$F$164:$F$254,$B64,วันทำงาน!$K$164:$K$254)</f>
        <v>0</v>
      </c>
      <c r="AP64" s="190">
        <f>IF((AND($W64&gt;=100%,$W64&lt;&gt;"")),เงื่อนไข!$F$8*AH64/$V64,0)</f>
        <v>0</v>
      </c>
      <c r="AQ64" s="193">
        <f>วันทำงาน!AU64</f>
        <v>0</v>
      </c>
      <c r="AR64" s="155"/>
      <c r="AS64" s="155">
        <f>IF(W64="",0,IF($W64&gt;=100%,เงื่อนไข!$P$4,IF($W64&gt;=80%,เงื่อนไข!$O$4,IF($W64&gt;=50%,เงื่อนไข!$N$4,IF($W64&lt;50%,เงื่อนไข!$M$4)))))</f>
        <v>0</v>
      </c>
      <c r="AT64" s="186">
        <f t="shared" si="23"/>
        <v>0</v>
      </c>
      <c r="AU64" s="182">
        <f t="shared" si="24"/>
        <v>0</v>
      </c>
      <c r="AV64" s="182">
        <f>IF(AT64=0,0,AT64/$R64*เงื่อนไข!$B$4)</f>
        <v>0</v>
      </c>
      <c r="AW64" s="188">
        <f t="shared" si="25"/>
        <v>0</v>
      </c>
      <c r="AX64" s="182">
        <f>SUMIF(วันทำงาน!$F$164:$F$254,$B64,วันทำงาน!$L$164:$L$254)</f>
        <v>0</v>
      </c>
      <c r="AY64" s="190">
        <f>IF((AND($W64&gt;=100%,$W64&lt;&gt;"")),เงื่อนไข!$F$8*AQ64/$V64,0)</f>
        <v>0</v>
      </c>
    </row>
    <row r="65" spans="1:51" s="6" customFormat="1" ht="13.2" customHeight="1" x14ac:dyDescent="0.25">
      <c r="A65" s="129" t="str">
        <f>IF(วันทำงาน!A65&lt;&gt;"",วันทำงาน!A65,"")</f>
        <v/>
      </c>
      <c r="B65" s="129" t="str">
        <f>IF(วันทำงาน!B65&lt;&gt;"",วันทำงาน!B65,"")</f>
        <v/>
      </c>
      <c r="C65" s="129"/>
      <c r="D65" s="129" t="str">
        <f>IF(วันทำงาน!C65&lt;&gt;"",วันทำงาน!C65,"")</f>
        <v/>
      </c>
      <c r="E65" s="130" t="str">
        <f>IF(วันทำงาน!D65&lt;&gt;"",วันทำงาน!D65,"")</f>
        <v/>
      </c>
      <c r="F65" s="93" t="str">
        <f>IF(วันทำงาน!E65&lt;&gt;"",วันทำงาน!E65,"")</f>
        <v/>
      </c>
      <c r="G65" s="129" t="str">
        <f>IF(วันทำงาน!F65&lt;&gt;"",วันทำงาน!F65,"")</f>
        <v/>
      </c>
      <c r="H65" s="141" t="str">
        <f>IF(F65="Salesman",วันทำงาน!G65,"")</f>
        <v/>
      </c>
      <c r="I65" s="146" t="str">
        <f>IF($H65="","",AB65/$R65*(100%-เงื่อนไข!$B$4))</f>
        <v/>
      </c>
      <c r="J65" s="146" t="str">
        <f>IF($H65="","",AK65/$R65*(100%-เงื่อนไข!$B$4))</f>
        <v/>
      </c>
      <c r="K65" s="146" t="str">
        <f>IF($H65="","",AT65/$R65*(100%-เงื่อนไข!$B$4))</f>
        <v/>
      </c>
      <c r="L65" s="146" t="str">
        <f t="shared" si="12"/>
        <v/>
      </c>
      <c r="M65" s="147" t="str">
        <f>IF((OR(วันทำงาน!H65="",$F$1="")),"",IF(F65="Salesman",วันทำงาน!H65,""))</f>
        <v/>
      </c>
      <c r="N65" s="115">
        <f>IF($M65="",0,IF($X65="P",Y65*เงื่อนไข!$C$5,0))</f>
        <v>0</v>
      </c>
      <c r="O65" s="115">
        <f>IF($M65="",0,IF($X65="P",AH65*เงื่อนไข!$C$5,0))</f>
        <v>0</v>
      </c>
      <c r="P65" s="146">
        <f>IF($M65="",0,IF($X65="P",AQ65*เงื่อนไข!$C$5,0))</f>
        <v>0</v>
      </c>
      <c r="Q65" s="146">
        <f t="shared" si="13"/>
        <v>0</v>
      </c>
      <c r="R65" s="129" t="str">
        <f>IF(วันทำงาน!J65&lt;&gt;"",วันทำงาน!J65,"")</f>
        <v/>
      </c>
      <c r="S65" s="129" t="str">
        <f>IF(วันทำงาน!K65&lt;&gt;"",วันทำงาน!K65,"")</f>
        <v/>
      </c>
      <c r="T65" s="162" t="str">
        <f>IF(วันทำงาน!AZ65&lt;&gt;"",วันทำงาน!AZ65,"")</f>
        <v/>
      </c>
      <c r="U65" s="110" t="str">
        <f>IF(A65="","",_xlfn.IFNA(VLOOKUP($F65,เงื่อนไข!$A$4:$P$7,3,0),0))</f>
        <v/>
      </c>
      <c r="V65" s="110">
        <f t="shared" si="14"/>
        <v>0</v>
      </c>
      <c r="W65" s="109" t="str">
        <f t="shared" si="15"/>
        <v/>
      </c>
      <c r="X65" s="196" t="str">
        <f t="shared" si="16"/>
        <v/>
      </c>
      <c r="Y65" s="193">
        <f>วันทำงาน!AQ65</f>
        <v>0</v>
      </c>
      <c r="Z65" s="155"/>
      <c r="AA65" s="155">
        <f>IF($W65="",0,IF($W65&gt;=100%,เงื่อนไข!$H$4,IF($W65&gt;=80%,เงื่อนไข!$G$4,IF($W65&gt;=50%,เงื่อนไข!$F$4,IF($W65&lt;50%,เงื่อนไข!$E$4)))))</f>
        <v>0</v>
      </c>
      <c r="AB65" s="186">
        <f t="shared" si="17"/>
        <v>0</v>
      </c>
      <c r="AC65" s="146">
        <f t="shared" si="18"/>
        <v>0</v>
      </c>
      <c r="AD65" s="182">
        <f>IF(AB65=0,0,AB65/$R65*เงื่อนไข!$B$4)</f>
        <v>0</v>
      </c>
      <c r="AE65" s="188">
        <f t="shared" si="19"/>
        <v>0</v>
      </c>
      <c r="AF65" s="182">
        <f>SUMIF(วันทำงาน!$F$164:$F$254,$B65,วันทำงาน!$J$164:$J$254)</f>
        <v>0</v>
      </c>
      <c r="AG65" s="190">
        <f>IF((AND($W65&gt;=100%,$W65&lt;&gt;"")),เงื่อนไข!$F$8*Y65/$V65,0)</f>
        <v>0</v>
      </c>
      <c r="AH65" s="188">
        <f>SUM(วันทำงาน!AR65:AT65,วันทำงาน!AV65:AX65)</f>
        <v>0</v>
      </c>
      <c r="AI65" s="155"/>
      <c r="AJ65" s="155">
        <f>IF($W65="",0,IF($W65&gt;=100%,เงื่อนไข!$L$4,IF($W65&gt;=80%,เงื่อนไข!$K$4,IF($W65&gt;=50%,เงื่อนไข!$J$4,IF($W65&lt;50%,เงื่อนไข!$I$4)))))</f>
        <v>0</v>
      </c>
      <c r="AK65" s="186">
        <f t="shared" si="20"/>
        <v>0</v>
      </c>
      <c r="AL65" s="182">
        <f t="shared" si="21"/>
        <v>0</v>
      </c>
      <c r="AM65" s="182">
        <f>IF(AK65=0,0,AK65/$R65*เงื่อนไข!$B$4)</f>
        <v>0</v>
      </c>
      <c r="AN65" s="188">
        <f t="shared" si="22"/>
        <v>0</v>
      </c>
      <c r="AO65" s="182">
        <f>SUMIF(วันทำงาน!$F$164:$F$254,$B65,วันทำงาน!$K$164:$K$254)</f>
        <v>0</v>
      </c>
      <c r="AP65" s="190">
        <f>IF((AND($W65&gt;=100%,$W65&lt;&gt;"")),เงื่อนไข!$F$8*AH65/$V65,0)</f>
        <v>0</v>
      </c>
      <c r="AQ65" s="193">
        <f>วันทำงาน!AU65</f>
        <v>0</v>
      </c>
      <c r="AR65" s="155"/>
      <c r="AS65" s="155">
        <f>IF(W65="",0,IF($W65&gt;=100%,เงื่อนไข!$P$4,IF($W65&gt;=80%,เงื่อนไข!$O$4,IF($W65&gt;=50%,เงื่อนไข!$N$4,IF($W65&lt;50%,เงื่อนไข!$M$4)))))</f>
        <v>0</v>
      </c>
      <c r="AT65" s="186">
        <f t="shared" si="23"/>
        <v>0</v>
      </c>
      <c r="AU65" s="182">
        <f t="shared" si="24"/>
        <v>0</v>
      </c>
      <c r="AV65" s="182">
        <f>IF(AT65=0,0,AT65/$R65*เงื่อนไข!$B$4)</f>
        <v>0</v>
      </c>
      <c r="AW65" s="188">
        <f t="shared" si="25"/>
        <v>0</v>
      </c>
      <c r="AX65" s="182">
        <f>SUMIF(วันทำงาน!$F$164:$F$254,$B65,วันทำงาน!$L$164:$L$254)</f>
        <v>0</v>
      </c>
      <c r="AY65" s="190">
        <f>IF((AND($W65&gt;=100%,$W65&lt;&gt;"")),เงื่อนไข!$F$8*AQ65/$V65,0)</f>
        <v>0</v>
      </c>
    </row>
    <row r="66" spans="1:51" s="6" customFormat="1" ht="13.2" customHeight="1" x14ac:dyDescent="0.25">
      <c r="A66" s="129" t="str">
        <f>IF(วันทำงาน!A66&lt;&gt;"",วันทำงาน!A66,"")</f>
        <v/>
      </c>
      <c r="B66" s="129" t="str">
        <f>IF(วันทำงาน!B66&lt;&gt;"",วันทำงาน!B66,"")</f>
        <v/>
      </c>
      <c r="C66" s="129"/>
      <c r="D66" s="129" t="str">
        <f>IF(วันทำงาน!C66&lt;&gt;"",วันทำงาน!C66,"")</f>
        <v/>
      </c>
      <c r="E66" s="130" t="str">
        <f>IF(วันทำงาน!D66&lt;&gt;"",วันทำงาน!D66,"")</f>
        <v/>
      </c>
      <c r="F66" s="93" t="str">
        <f>IF(วันทำงาน!E66&lt;&gt;"",วันทำงาน!E66,"")</f>
        <v/>
      </c>
      <c r="G66" s="129" t="str">
        <f>IF(วันทำงาน!F66&lt;&gt;"",วันทำงาน!F66,"")</f>
        <v/>
      </c>
      <c r="H66" s="141" t="str">
        <f>IF(F66="Salesman",วันทำงาน!G66,"")</f>
        <v/>
      </c>
      <c r="I66" s="146" t="str">
        <f>IF($H66="","",AB66/$R66*(100%-เงื่อนไข!$B$4))</f>
        <v/>
      </c>
      <c r="J66" s="146" t="str">
        <f>IF($H66="","",AK66/$R66*(100%-เงื่อนไข!$B$4))</f>
        <v/>
      </c>
      <c r="K66" s="146" t="str">
        <f>IF($H66="","",AT66/$R66*(100%-เงื่อนไข!$B$4))</f>
        <v/>
      </c>
      <c r="L66" s="146" t="str">
        <f t="shared" si="12"/>
        <v/>
      </c>
      <c r="M66" s="147" t="str">
        <f>IF((OR(วันทำงาน!H66="",$F$1="")),"",IF(F66="Salesman",วันทำงาน!H66,""))</f>
        <v/>
      </c>
      <c r="N66" s="115">
        <f>IF($M66="",0,IF($X66="P",Y66*เงื่อนไข!$C$5,0))</f>
        <v>0</v>
      </c>
      <c r="O66" s="115">
        <f>IF($M66="",0,IF($X66="P",AH66*เงื่อนไข!$C$5,0))</f>
        <v>0</v>
      </c>
      <c r="P66" s="146">
        <f>IF($M66="",0,IF($X66="P",AQ66*เงื่อนไข!$C$5,0))</f>
        <v>0</v>
      </c>
      <c r="Q66" s="146">
        <f t="shared" si="13"/>
        <v>0</v>
      </c>
      <c r="R66" s="129" t="str">
        <f>IF(วันทำงาน!J66&lt;&gt;"",วันทำงาน!J66,"")</f>
        <v/>
      </c>
      <c r="S66" s="129" t="str">
        <f>IF(วันทำงาน!K66&lt;&gt;"",วันทำงาน!K66,"")</f>
        <v/>
      </c>
      <c r="T66" s="162" t="str">
        <f>IF(วันทำงาน!AZ66&lt;&gt;"",วันทำงาน!AZ66,"")</f>
        <v/>
      </c>
      <c r="U66" s="110" t="str">
        <f>IF(A66="","",_xlfn.IFNA(VLOOKUP($F66,เงื่อนไข!$A$4:$P$7,3,0),0))</f>
        <v/>
      </c>
      <c r="V66" s="110">
        <f t="shared" si="14"/>
        <v>0</v>
      </c>
      <c r="W66" s="109" t="str">
        <f t="shared" si="15"/>
        <v/>
      </c>
      <c r="X66" s="196" t="str">
        <f t="shared" si="16"/>
        <v/>
      </c>
      <c r="Y66" s="193">
        <f>วันทำงาน!AQ66</f>
        <v>0</v>
      </c>
      <c r="Z66" s="155"/>
      <c r="AA66" s="155">
        <f>IF($W66="",0,IF($W66&gt;=100%,เงื่อนไข!$H$4,IF($W66&gt;=80%,เงื่อนไข!$G$4,IF($W66&gt;=50%,เงื่อนไข!$F$4,IF($W66&lt;50%,เงื่อนไข!$E$4)))))</f>
        <v>0</v>
      </c>
      <c r="AB66" s="186">
        <f t="shared" si="17"/>
        <v>0</v>
      </c>
      <c r="AC66" s="146">
        <f t="shared" si="18"/>
        <v>0</v>
      </c>
      <c r="AD66" s="182">
        <f>IF(AB66=0,0,AB66/$R66*เงื่อนไข!$B$4)</f>
        <v>0</v>
      </c>
      <c r="AE66" s="188">
        <f t="shared" si="19"/>
        <v>0</v>
      </c>
      <c r="AF66" s="182">
        <f>SUMIF(วันทำงาน!$F$164:$F$254,$B66,วันทำงาน!$J$164:$J$254)</f>
        <v>0</v>
      </c>
      <c r="AG66" s="190">
        <f>IF((AND($W66&gt;=100%,$W66&lt;&gt;"")),เงื่อนไข!$F$8*Y66/$V66,0)</f>
        <v>0</v>
      </c>
      <c r="AH66" s="188">
        <f>SUM(วันทำงาน!AR66:AT66,วันทำงาน!AV66:AX66)</f>
        <v>0</v>
      </c>
      <c r="AI66" s="155"/>
      <c r="AJ66" s="155">
        <f>IF($W66="",0,IF($W66&gt;=100%,เงื่อนไข!$L$4,IF($W66&gt;=80%,เงื่อนไข!$K$4,IF($W66&gt;=50%,เงื่อนไข!$J$4,IF($W66&lt;50%,เงื่อนไข!$I$4)))))</f>
        <v>0</v>
      </c>
      <c r="AK66" s="186">
        <f t="shared" si="20"/>
        <v>0</v>
      </c>
      <c r="AL66" s="182">
        <f t="shared" si="21"/>
        <v>0</v>
      </c>
      <c r="AM66" s="182">
        <f>IF(AK66=0,0,AK66/$R66*เงื่อนไข!$B$4)</f>
        <v>0</v>
      </c>
      <c r="AN66" s="188">
        <f t="shared" si="22"/>
        <v>0</v>
      </c>
      <c r="AO66" s="182">
        <f>SUMIF(วันทำงาน!$F$164:$F$254,$B66,วันทำงาน!$K$164:$K$254)</f>
        <v>0</v>
      </c>
      <c r="AP66" s="190">
        <f>IF((AND($W66&gt;=100%,$W66&lt;&gt;"")),เงื่อนไข!$F$8*AH66/$V66,0)</f>
        <v>0</v>
      </c>
      <c r="AQ66" s="193">
        <f>วันทำงาน!AU66</f>
        <v>0</v>
      </c>
      <c r="AR66" s="155"/>
      <c r="AS66" s="155">
        <f>IF(W66="",0,IF($W66&gt;=100%,เงื่อนไข!$P$4,IF($W66&gt;=80%,เงื่อนไข!$O$4,IF($W66&gt;=50%,เงื่อนไข!$N$4,IF($W66&lt;50%,เงื่อนไข!$M$4)))))</f>
        <v>0</v>
      </c>
      <c r="AT66" s="186">
        <f t="shared" si="23"/>
        <v>0</v>
      </c>
      <c r="AU66" s="182">
        <f t="shared" si="24"/>
        <v>0</v>
      </c>
      <c r="AV66" s="182">
        <f>IF(AT66=0,0,AT66/$R66*เงื่อนไข!$B$4)</f>
        <v>0</v>
      </c>
      <c r="AW66" s="188">
        <f t="shared" si="25"/>
        <v>0</v>
      </c>
      <c r="AX66" s="182">
        <f>SUMIF(วันทำงาน!$F$164:$F$254,$B66,วันทำงาน!$L$164:$L$254)</f>
        <v>0</v>
      </c>
      <c r="AY66" s="190">
        <f>IF((AND($W66&gt;=100%,$W66&lt;&gt;"")),เงื่อนไข!$F$8*AQ66/$V66,0)</f>
        <v>0</v>
      </c>
    </row>
    <row r="67" spans="1:51" s="6" customFormat="1" ht="13.2" customHeight="1" x14ac:dyDescent="0.25">
      <c r="A67" s="129" t="str">
        <f>IF(วันทำงาน!A67&lt;&gt;"",วันทำงาน!A67,"")</f>
        <v/>
      </c>
      <c r="B67" s="129" t="str">
        <f>IF(วันทำงาน!B67&lt;&gt;"",วันทำงาน!B67,"")</f>
        <v/>
      </c>
      <c r="C67" s="129"/>
      <c r="D67" s="129" t="str">
        <f>IF(วันทำงาน!C67&lt;&gt;"",วันทำงาน!C67,"")</f>
        <v/>
      </c>
      <c r="E67" s="130" t="str">
        <f>IF(วันทำงาน!D67&lt;&gt;"",วันทำงาน!D67,"")</f>
        <v/>
      </c>
      <c r="F67" s="93" t="str">
        <f>IF(วันทำงาน!E67&lt;&gt;"",วันทำงาน!E67,"")</f>
        <v/>
      </c>
      <c r="G67" s="129" t="str">
        <f>IF(วันทำงาน!F67&lt;&gt;"",วันทำงาน!F67,"")</f>
        <v/>
      </c>
      <c r="H67" s="141" t="str">
        <f>IF(F67="Salesman",วันทำงาน!G67,"")</f>
        <v/>
      </c>
      <c r="I67" s="146" t="str">
        <f>IF($H67="","",AB67/$R67*(100%-เงื่อนไข!$B$4))</f>
        <v/>
      </c>
      <c r="J67" s="146" t="str">
        <f>IF($H67="","",AK67/$R67*(100%-เงื่อนไข!$B$4))</f>
        <v/>
      </c>
      <c r="K67" s="146" t="str">
        <f>IF($H67="","",AT67/$R67*(100%-เงื่อนไข!$B$4))</f>
        <v/>
      </c>
      <c r="L67" s="146" t="str">
        <f t="shared" si="12"/>
        <v/>
      </c>
      <c r="M67" s="147" t="str">
        <f>IF((OR(วันทำงาน!H67="",$F$1="")),"",IF(F67="Salesman",วันทำงาน!H67,""))</f>
        <v/>
      </c>
      <c r="N67" s="115">
        <f>IF($M67="",0,IF($X67="P",Y67*เงื่อนไข!$C$5,0))</f>
        <v>0</v>
      </c>
      <c r="O67" s="115">
        <f>IF($M67="",0,IF($X67="P",AH67*เงื่อนไข!$C$5,0))</f>
        <v>0</v>
      </c>
      <c r="P67" s="146">
        <f>IF($M67="",0,IF($X67="P",AQ67*เงื่อนไข!$C$5,0))</f>
        <v>0</v>
      </c>
      <c r="Q67" s="146">
        <f t="shared" si="13"/>
        <v>0</v>
      </c>
      <c r="R67" s="129" t="str">
        <f>IF(วันทำงาน!J67&lt;&gt;"",วันทำงาน!J67,"")</f>
        <v/>
      </c>
      <c r="S67" s="129" t="str">
        <f>IF(วันทำงาน!K67&lt;&gt;"",วันทำงาน!K67,"")</f>
        <v/>
      </c>
      <c r="T67" s="162" t="str">
        <f>IF(วันทำงาน!AZ67&lt;&gt;"",วันทำงาน!AZ67,"")</f>
        <v/>
      </c>
      <c r="U67" s="110" t="str">
        <f>IF(A67="","",_xlfn.IFNA(VLOOKUP($F67,เงื่อนไข!$A$4:$P$7,3,0),0))</f>
        <v/>
      </c>
      <c r="V67" s="110">
        <f t="shared" si="14"/>
        <v>0</v>
      </c>
      <c r="W67" s="109" t="str">
        <f t="shared" si="15"/>
        <v/>
      </c>
      <c r="X67" s="196" t="str">
        <f t="shared" si="16"/>
        <v/>
      </c>
      <c r="Y67" s="193">
        <f>วันทำงาน!AQ67</f>
        <v>0</v>
      </c>
      <c r="Z67" s="155"/>
      <c r="AA67" s="155">
        <f>IF($W67="",0,IF($W67&gt;=100%,เงื่อนไข!$H$4,IF($W67&gt;=80%,เงื่อนไข!$G$4,IF($W67&gt;=50%,เงื่อนไข!$F$4,IF($W67&lt;50%,เงื่อนไข!$E$4)))))</f>
        <v>0</v>
      </c>
      <c r="AB67" s="186">
        <f t="shared" si="17"/>
        <v>0</v>
      </c>
      <c r="AC67" s="146">
        <f t="shared" si="18"/>
        <v>0</v>
      </c>
      <c r="AD67" s="182">
        <f>IF(AB67=0,0,AB67/$R67*เงื่อนไข!$B$4)</f>
        <v>0</v>
      </c>
      <c r="AE67" s="188">
        <f t="shared" si="19"/>
        <v>0</v>
      </c>
      <c r="AF67" s="182">
        <f>SUMIF(วันทำงาน!$F$164:$F$254,$B67,วันทำงาน!$J$164:$J$254)</f>
        <v>0</v>
      </c>
      <c r="AG67" s="190">
        <f>IF((AND($W67&gt;=100%,$W67&lt;&gt;"")),เงื่อนไข!$F$8*Y67/$V67,0)</f>
        <v>0</v>
      </c>
      <c r="AH67" s="188">
        <f>SUM(วันทำงาน!AR67:AT67,วันทำงาน!AV67:AX67)</f>
        <v>0</v>
      </c>
      <c r="AI67" s="155"/>
      <c r="AJ67" s="155">
        <f>IF($W67="",0,IF($W67&gt;=100%,เงื่อนไข!$L$4,IF($W67&gt;=80%,เงื่อนไข!$K$4,IF($W67&gt;=50%,เงื่อนไข!$J$4,IF($W67&lt;50%,เงื่อนไข!$I$4)))))</f>
        <v>0</v>
      </c>
      <c r="AK67" s="186">
        <f t="shared" si="20"/>
        <v>0</v>
      </c>
      <c r="AL67" s="182">
        <f t="shared" si="21"/>
        <v>0</v>
      </c>
      <c r="AM67" s="182">
        <f>IF(AK67=0,0,AK67/$R67*เงื่อนไข!$B$4)</f>
        <v>0</v>
      </c>
      <c r="AN67" s="188">
        <f t="shared" si="22"/>
        <v>0</v>
      </c>
      <c r="AO67" s="182">
        <f>SUMIF(วันทำงาน!$F$164:$F$254,$B67,วันทำงาน!$K$164:$K$254)</f>
        <v>0</v>
      </c>
      <c r="AP67" s="190">
        <f>IF((AND($W67&gt;=100%,$W67&lt;&gt;"")),เงื่อนไข!$F$8*AH67/$V67,0)</f>
        <v>0</v>
      </c>
      <c r="AQ67" s="193">
        <f>วันทำงาน!AU67</f>
        <v>0</v>
      </c>
      <c r="AR67" s="155"/>
      <c r="AS67" s="155">
        <f>IF(W67="",0,IF($W67&gt;=100%,เงื่อนไข!$P$4,IF($W67&gt;=80%,เงื่อนไข!$O$4,IF($W67&gt;=50%,เงื่อนไข!$N$4,IF($W67&lt;50%,เงื่อนไข!$M$4)))))</f>
        <v>0</v>
      </c>
      <c r="AT67" s="186">
        <f t="shared" si="23"/>
        <v>0</v>
      </c>
      <c r="AU67" s="182">
        <f t="shared" si="24"/>
        <v>0</v>
      </c>
      <c r="AV67" s="182">
        <f>IF(AT67=0,0,AT67/$R67*เงื่อนไข!$B$4)</f>
        <v>0</v>
      </c>
      <c r="AW67" s="188">
        <f t="shared" si="25"/>
        <v>0</v>
      </c>
      <c r="AX67" s="182">
        <f>SUMIF(วันทำงาน!$F$164:$F$254,$B67,วันทำงาน!$L$164:$L$254)</f>
        <v>0</v>
      </c>
      <c r="AY67" s="190">
        <f>IF((AND($W67&gt;=100%,$W67&lt;&gt;"")),เงื่อนไข!$F$8*AQ67/$V67,0)</f>
        <v>0</v>
      </c>
    </row>
    <row r="68" spans="1:51" s="6" customFormat="1" ht="13.2" customHeight="1" x14ac:dyDescent="0.25">
      <c r="A68" s="129" t="str">
        <f>IF(วันทำงาน!A68&lt;&gt;"",วันทำงาน!A68,"")</f>
        <v/>
      </c>
      <c r="B68" s="129" t="str">
        <f>IF(วันทำงาน!B68&lt;&gt;"",วันทำงาน!B68,"")</f>
        <v/>
      </c>
      <c r="C68" s="129"/>
      <c r="D68" s="129" t="str">
        <f>IF(วันทำงาน!C68&lt;&gt;"",วันทำงาน!C68,"")</f>
        <v/>
      </c>
      <c r="E68" s="130" t="str">
        <f>IF(วันทำงาน!D68&lt;&gt;"",วันทำงาน!D68,"")</f>
        <v/>
      </c>
      <c r="F68" s="93" t="str">
        <f>IF(วันทำงาน!E68&lt;&gt;"",วันทำงาน!E68,"")</f>
        <v/>
      </c>
      <c r="G68" s="129" t="str">
        <f>IF(วันทำงาน!F68&lt;&gt;"",วันทำงาน!F68,"")</f>
        <v/>
      </c>
      <c r="H68" s="141" t="str">
        <f>IF(F68="Salesman",วันทำงาน!G68,"")</f>
        <v/>
      </c>
      <c r="I68" s="146" t="str">
        <f>IF($H68="","",AB68/$R68*(100%-เงื่อนไข!$B$4))</f>
        <v/>
      </c>
      <c r="J68" s="146" t="str">
        <f>IF($H68="","",AK68/$R68*(100%-เงื่อนไข!$B$4))</f>
        <v/>
      </c>
      <c r="K68" s="146" t="str">
        <f>IF($H68="","",AT68/$R68*(100%-เงื่อนไข!$B$4))</f>
        <v/>
      </c>
      <c r="L68" s="146" t="str">
        <f t="shared" si="12"/>
        <v/>
      </c>
      <c r="M68" s="147" t="str">
        <f>IF((OR(วันทำงาน!H68="",$F$1="")),"",IF(F68="Salesman",วันทำงาน!H68,""))</f>
        <v/>
      </c>
      <c r="N68" s="115">
        <f>IF($M68="",0,IF($X68="P",Y68*เงื่อนไข!$C$5,0))</f>
        <v>0</v>
      </c>
      <c r="O68" s="115">
        <f>IF($M68="",0,IF($X68="P",AH68*เงื่อนไข!$C$5,0))</f>
        <v>0</v>
      </c>
      <c r="P68" s="146">
        <f>IF($M68="",0,IF($X68="P",AQ68*เงื่อนไข!$C$5,0))</f>
        <v>0</v>
      </c>
      <c r="Q68" s="146">
        <f t="shared" si="13"/>
        <v>0</v>
      </c>
      <c r="R68" s="129" t="str">
        <f>IF(วันทำงาน!J68&lt;&gt;"",วันทำงาน!J68,"")</f>
        <v/>
      </c>
      <c r="S68" s="129" t="str">
        <f>IF(วันทำงาน!K68&lt;&gt;"",วันทำงาน!K68,"")</f>
        <v/>
      </c>
      <c r="T68" s="162" t="str">
        <f>IF(วันทำงาน!AZ68&lt;&gt;"",วันทำงาน!AZ68,"")</f>
        <v/>
      </c>
      <c r="U68" s="110" t="str">
        <f>IF(A68="","",_xlfn.IFNA(VLOOKUP($F68,เงื่อนไข!$A$4:$P$7,3,0),0))</f>
        <v/>
      </c>
      <c r="V68" s="110">
        <f t="shared" si="14"/>
        <v>0</v>
      </c>
      <c r="W68" s="109" t="str">
        <f t="shared" si="15"/>
        <v/>
      </c>
      <c r="X68" s="196" t="str">
        <f t="shared" si="16"/>
        <v/>
      </c>
      <c r="Y68" s="193">
        <f>วันทำงาน!AQ68</f>
        <v>0</v>
      </c>
      <c r="Z68" s="155"/>
      <c r="AA68" s="155">
        <f>IF($W68="",0,IF($W68&gt;=100%,เงื่อนไข!$H$4,IF($W68&gt;=80%,เงื่อนไข!$G$4,IF($W68&gt;=50%,เงื่อนไข!$F$4,IF($W68&lt;50%,เงื่อนไข!$E$4)))))</f>
        <v>0</v>
      </c>
      <c r="AB68" s="186">
        <f t="shared" si="17"/>
        <v>0</v>
      </c>
      <c r="AC68" s="146">
        <f t="shared" si="18"/>
        <v>0</v>
      </c>
      <c r="AD68" s="182">
        <f>IF(AB68=0,0,AB68/$R68*เงื่อนไข!$B$4)</f>
        <v>0</v>
      </c>
      <c r="AE68" s="188">
        <f t="shared" si="19"/>
        <v>0</v>
      </c>
      <c r="AF68" s="182">
        <f>SUMIF(วันทำงาน!$F$164:$F$254,$B68,วันทำงาน!$J$164:$J$254)</f>
        <v>0</v>
      </c>
      <c r="AG68" s="190">
        <f>IF((AND($W68&gt;=100%,$W68&lt;&gt;"")),เงื่อนไข!$F$8*Y68/$V68,0)</f>
        <v>0</v>
      </c>
      <c r="AH68" s="188">
        <f>SUM(วันทำงาน!AR68:AT68,วันทำงาน!AV68:AX68)</f>
        <v>0</v>
      </c>
      <c r="AI68" s="155"/>
      <c r="AJ68" s="155">
        <f>IF($W68="",0,IF($W68&gt;=100%,เงื่อนไข!$L$4,IF($W68&gt;=80%,เงื่อนไข!$K$4,IF($W68&gt;=50%,เงื่อนไข!$J$4,IF($W68&lt;50%,เงื่อนไข!$I$4)))))</f>
        <v>0</v>
      </c>
      <c r="AK68" s="186">
        <f t="shared" si="20"/>
        <v>0</v>
      </c>
      <c r="AL68" s="182">
        <f t="shared" si="21"/>
        <v>0</v>
      </c>
      <c r="AM68" s="182">
        <f>IF(AK68=0,0,AK68/$R68*เงื่อนไข!$B$4)</f>
        <v>0</v>
      </c>
      <c r="AN68" s="188">
        <f t="shared" si="22"/>
        <v>0</v>
      </c>
      <c r="AO68" s="182">
        <f>SUMIF(วันทำงาน!$F$164:$F$254,$B68,วันทำงาน!$K$164:$K$254)</f>
        <v>0</v>
      </c>
      <c r="AP68" s="190">
        <f>IF((AND($W68&gt;=100%,$W68&lt;&gt;"")),เงื่อนไข!$F$8*AH68/$V68,0)</f>
        <v>0</v>
      </c>
      <c r="AQ68" s="193">
        <f>วันทำงาน!AU68</f>
        <v>0</v>
      </c>
      <c r="AR68" s="155"/>
      <c r="AS68" s="155">
        <f>IF(W68="",0,IF($W68&gt;=100%,เงื่อนไข!$P$4,IF($W68&gt;=80%,เงื่อนไข!$O$4,IF($W68&gt;=50%,เงื่อนไข!$N$4,IF($W68&lt;50%,เงื่อนไข!$M$4)))))</f>
        <v>0</v>
      </c>
      <c r="AT68" s="186">
        <f t="shared" si="23"/>
        <v>0</v>
      </c>
      <c r="AU68" s="182">
        <f t="shared" si="24"/>
        <v>0</v>
      </c>
      <c r="AV68" s="182">
        <f>IF(AT68=0,0,AT68/$R68*เงื่อนไข!$B$4)</f>
        <v>0</v>
      </c>
      <c r="AW68" s="188">
        <f t="shared" si="25"/>
        <v>0</v>
      </c>
      <c r="AX68" s="182">
        <f>SUMIF(วันทำงาน!$F$164:$F$254,$B68,วันทำงาน!$L$164:$L$254)</f>
        <v>0</v>
      </c>
      <c r="AY68" s="190">
        <f>IF((AND($W68&gt;=100%,$W68&lt;&gt;"")),เงื่อนไข!$F$8*AQ68/$V68,0)</f>
        <v>0</v>
      </c>
    </row>
    <row r="69" spans="1:51" s="6" customFormat="1" ht="13.2" customHeight="1" x14ac:dyDescent="0.25">
      <c r="A69" s="129" t="str">
        <f>IF(วันทำงาน!A69&lt;&gt;"",วันทำงาน!A69,"")</f>
        <v/>
      </c>
      <c r="B69" s="129" t="str">
        <f>IF(วันทำงาน!B69&lt;&gt;"",วันทำงาน!B69,"")</f>
        <v/>
      </c>
      <c r="C69" s="129"/>
      <c r="D69" s="129" t="str">
        <f>IF(วันทำงาน!C69&lt;&gt;"",วันทำงาน!C69,"")</f>
        <v/>
      </c>
      <c r="E69" s="130" t="str">
        <f>IF(วันทำงาน!D69&lt;&gt;"",วันทำงาน!D69,"")</f>
        <v/>
      </c>
      <c r="F69" s="93" t="str">
        <f>IF(วันทำงาน!E69&lt;&gt;"",วันทำงาน!E69,"")</f>
        <v/>
      </c>
      <c r="G69" s="129" t="str">
        <f>IF(วันทำงาน!F69&lt;&gt;"",วันทำงาน!F69,"")</f>
        <v/>
      </c>
      <c r="H69" s="141" t="str">
        <f>IF(F69="Salesman",วันทำงาน!G69,"")</f>
        <v/>
      </c>
      <c r="I69" s="146" t="str">
        <f>IF($H69="","",AB69/$R69*(100%-เงื่อนไข!$B$4))</f>
        <v/>
      </c>
      <c r="J69" s="146" t="str">
        <f>IF($H69="","",AK69/$R69*(100%-เงื่อนไข!$B$4))</f>
        <v/>
      </c>
      <c r="K69" s="146" t="str">
        <f>IF($H69="","",AT69/$R69*(100%-เงื่อนไข!$B$4))</f>
        <v/>
      </c>
      <c r="L69" s="146" t="str">
        <f t="shared" si="12"/>
        <v/>
      </c>
      <c r="M69" s="147" t="str">
        <f>IF((OR(วันทำงาน!H69="",$F$1="")),"",IF(F69="Salesman",วันทำงาน!H69,""))</f>
        <v/>
      </c>
      <c r="N69" s="115">
        <f>IF($M69="",0,IF($X69="P",Y69*เงื่อนไข!$C$5,0))</f>
        <v>0</v>
      </c>
      <c r="O69" s="115">
        <f>IF($M69="",0,IF($X69="P",AH69*เงื่อนไข!$C$5,0))</f>
        <v>0</v>
      </c>
      <c r="P69" s="146">
        <f>IF($M69="",0,IF($X69="P",AQ69*เงื่อนไข!$C$5,0))</f>
        <v>0</v>
      </c>
      <c r="Q69" s="146">
        <f t="shared" si="13"/>
        <v>0</v>
      </c>
      <c r="R69" s="129" t="str">
        <f>IF(วันทำงาน!J69&lt;&gt;"",วันทำงาน!J69,"")</f>
        <v/>
      </c>
      <c r="S69" s="129" t="str">
        <f>IF(วันทำงาน!K69&lt;&gt;"",วันทำงาน!K69,"")</f>
        <v/>
      </c>
      <c r="T69" s="162" t="str">
        <f>IF(วันทำงาน!AZ69&lt;&gt;"",วันทำงาน!AZ69,"")</f>
        <v/>
      </c>
      <c r="U69" s="110" t="str">
        <f>IF(A69="","",_xlfn.IFNA(VLOOKUP($F69,เงื่อนไข!$A$4:$P$7,3,0),0))</f>
        <v/>
      </c>
      <c r="V69" s="110">
        <f t="shared" si="14"/>
        <v>0</v>
      </c>
      <c r="W69" s="109" t="str">
        <f t="shared" si="15"/>
        <v/>
      </c>
      <c r="X69" s="196" t="str">
        <f t="shared" si="16"/>
        <v/>
      </c>
      <c r="Y69" s="193">
        <f>วันทำงาน!AQ69</f>
        <v>0</v>
      </c>
      <c r="Z69" s="155"/>
      <c r="AA69" s="155">
        <f>IF($W69="",0,IF($W69&gt;=100%,เงื่อนไข!$H$4,IF($W69&gt;=80%,เงื่อนไข!$G$4,IF($W69&gt;=50%,เงื่อนไข!$F$4,IF($W69&lt;50%,เงื่อนไข!$E$4)))))</f>
        <v>0</v>
      </c>
      <c r="AB69" s="186">
        <f t="shared" si="17"/>
        <v>0</v>
      </c>
      <c r="AC69" s="146">
        <f t="shared" si="18"/>
        <v>0</v>
      </c>
      <c r="AD69" s="182">
        <f>IF(AB69=0,0,AB69/$R69*เงื่อนไข!$B$4)</f>
        <v>0</v>
      </c>
      <c r="AE69" s="188">
        <f t="shared" si="19"/>
        <v>0</v>
      </c>
      <c r="AF69" s="182">
        <f>SUMIF(วันทำงาน!$F$164:$F$254,$B69,วันทำงาน!$J$164:$J$254)</f>
        <v>0</v>
      </c>
      <c r="AG69" s="190">
        <f>IF((AND($W69&gt;=100%,$W69&lt;&gt;"")),เงื่อนไข!$F$8*Y69/$V69,0)</f>
        <v>0</v>
      </c>
      <c r="AH69" s="188">
        <f>SUM(วันทำงาน!AR69:AT69,วันทำงาน!AV69:AX69)</f>
        <v>0</v>
      </c>
      <c r="AI69" s="155"/>
      <c r="AJ69" s="155">
        <f>IF($W69="",0,IF($W69&gt;=100%,เงื่อนไข!$L$4,IF($W69&gt;=80%,เงื่อนไข!$K$4,IF($W69&gt;=50%,เงื่อนไข!$J$4,IF($W69&lt;50%,เงื่อนไข!$I$4)))))</f>
        <v>0</v>
      </c>
      <c r="AK69" s="186">
        <f t="shared" si="20"/>
        <v>0</v>
      </c>
      <c r="AL69" s="182">
        <f t="shared" si="21"/>
        <v>0</v>
      </c>
      <c r="AM69" s="182">
        <f>IF(AK69=0,0,AK69/$R69*เงื่อนไข!$B$4)</f>
        <v>0</v>
      </c>
      <c r="AN69" s="188">
        <f t="shared" si="22"/>
        <v>0</v>
      </c>
      <c r="AO69" s="182">
        <f>SUMIF(วันทำงาน!$F$164:$F$254,$B69,วันทำงาน!$K$164:$K$254)</f>
        <v>0</v>
      </c>
      <c r="AP69" s="190">
        <f>IF((AND($W69&gt;=100%,$W69&lt;&gt;"")),เงื่อนไข!$F$8*AH69/$V69,0)</f>
        <v>0</v>
      </c>
      <c r="AQ69" s="193">
        <f>วันทำงาน!AU69</f>
        <v>0</v>
      </c>
      <c r="AR69" s="155"/>
      <c r="AS69" s="155">
        <f>IF(W69="",0,IF($W69&gt;=100%,เงื่อนไข!$P$4,IF($W69&gt;=80%,เงื่อนไข!$O$4,IF($W69&gt;=50%,เงื่อนไข!$N$4,IF($W69&lt;50%,เงื่อนไข!$M$4)))))</f>
        <v>0</v>
      </c>
      <c r="AT69" s="186">
        <f t="shared" si="23"/>
        <v>0</v>
      </c>
      <c r="AU69" s="182">
        <f t="shared" si="24"/>
        <v>0</v>
      </c>
      <c r="AV69" s="182">
        <f>IF(AT69=0,0,AT69/$R69*เงื่อนไข!$B$4)</f>
        <v>0</v>
      </c>
      <c r="AW69" s="188">
        <f t="shared" si="25"/>
        <v>0</v>
      </c>
      <c r="AX69" s="182">
        <f>SUMIF(วันทำงาน!$F$164:$F$254,$B69,วันทำงาน!$L$164:$L$254)</f>
        <v>0</v>
      </c>
      <c r="AY69" s="190">
        <f>IF((AND($W69&gt;=100%,$W69&lt;&gt;"")),เงื่อนไข!$F$8*AQ69/$V69,0)</f>
        <v>0</v>
      </c>
    </row>
    <row r="70" spans="1:51" s="6" customFormat="1" ht="13.2" customHeight="1" x14ac:dyDescent="0.25">
      <c r="A70" s="129" t="str">
        <f>IF(วันทำงาน!A70&lt;&gt;"",วันทำงาน!A70,"")</f>
        <v/>
      </c>
      <c r="B70" s="129" t="str">
        <f>IF(วันทำงาน!B70&lt;&gt;"",วันทำงาน!B70,"")</f>
        <v/>
      </c>
      <c r="C70" s="129"/>
      <c r="D70" s="129" t="str">
        <f>IF(วันทำงาน!C70&lt;&gt;"",วันทำงาน!C70,"")</f>
        <v/>
      </c>
      <c r="E70" s="130" t="str">
        <f>IF(วันทำงาน!D70&lt;&gt;"",วันทำงาน!D70,"")</f>
        <v/>
      </c>
      <c r="F70" s="93" t="str">
        <f>IF(วันทำงาน!E70&lt;&gt;"",วันทำงาน!E70,"")</f>
        <v/>
      </c>
      <c r="G70" s="129" t="str">
        <f>IF(วันทำงาน!F70&lt;&gt;"",วันทำงาน!F70,"")</f>
        <v/>
      </c>
      <c r="H70" s="141" t="str">
        <f>IF(F70="Salesman",วันทำงาน!G70,"")</f>
        <v/>
      </c>
      <c r="I70" s="146" t="str">
        <f>IF($H70="","",AB70/$R70*(100%-เงื่อนไข!$B$4))</f>
        <v/>
      </c>
      <c r="J70" s="146" t="str">
        <f>IF($H70="","",AK70/$R70*(100%-เงื่อนไข!$B$4))</f>
        <v/>
      </c>
      <c r="K70" s="146" t="str">
        <f>IF($H70="","",AT70/$R70*(100%-เงื่อนไข!$B$4))</f>
        <v/>
      </c>
      <c r="L70" s="146" t="str">
        <f t="shared" si="12"/>
        <v/>
      </c>
      <c r="M70" s="147" t="str">
        <f>IF((OR(วันทำงาน!H70="",$F$1="")),"",IF(F70="Salesman",วันทำงาน!H70,""))</f>
        <v/>
      </c>
      <c r="N70" s="115">
        <f>IF($M70="",0,IF($X70="P",Y70*เงื่อนไข!$C$5,0))</f>
        <v>0</v>
      </c>
      <c r="O70" s="115">
        <f>IF($M70="",0,IF($X70="P",AH70*เงื่อนไข!$C$5,0))</f>
        <v>0</v>
      </c>
      <c r="P70" s="146">
        <f>IF($M70="",0,IF($X70="P",AQ70*เงื่อนไข!$C$5,0))</f>
        <v>0</v>
      </c>
      <c r="Q70" s="146">
        <f t="shared" si="13"/>
        <v>0</v>
      </c>
      <c r="R70" s="129" t="str">
        <f>IF(วันทำงาน!J70&lt;&gt;"",วันทำงาน!J70,"")</f>
        <v/>
      </c>
      <c r="S70" s="129" t="str">
        <f>IF(วันทำงาน!K70&lt;&gt;"",วันทำงาน!K70,"")</f>
        <v/>
      </c>
      <c r="T70" s="162" t="str">
        <f>IF(วันทำงาน!AZ70&lt;&gt;"",วันทำงาน!AZ70,"")</f>
        <v/>
      </c>
      <c r="U70" s="110" t="str">
        <f>IF(A70="","",_xlfn.IFNA(VLOOKUP($F70,เงื่อนไข!$A$4:$P$7,3,0),0))</f>
        <v/>
      </c>
      <c r="V70" s="110">
        <f t="shared" si="14"/>
        <v>0</v>
      </c>
      <c r="W70" s="109" t="str">
        <f t="shared" si="15"/>
        <v/>
      </c>
      <c r="X70" s="196" t="str">
        <f t="shared" si="16"/>
        <v/>
      </c>
      <c r="Y70" s="193">
        <f>วันทำงาน!AQ70</f>
        <v>0</v>
      </c>
      <c r="Z70" s="155"/>
      <c r="AA70" s="155">
        <f>IF($W70="",0,IF($W70&gt;=100%,เงื่อนไข!$H$4,IF($W70&gt;=80%,เงื่อนไข!$G$4,IF($W70&gt;=50%,เงื่อนไข!$F$4,IF($W70&lt;50%,เงื่อนไข!$E$4)))))</f>
        <v>0</v>
      </c>
      <c r="AB70" s="186">
        <f t="shared" si="17"/>
        <v>0</v>
      </c>
      <c r="AC70" s="146">
        <f t="shared" si="18"/>
        <v>0</v>
      </c>
      <c r="AD70" s="182">
        <f>IF(AB70=0,0,AB70/$R70*เงื่อนไข!$B$4)</f>
        <v>0</v>
      </c>
      <c r="AE70" s="188">
        <f t="shared" si="19"/>
        <v>0</v>
      </c>
      <c r="AF70" s="182">
        <f>SUMIF(วันทำงาน!$F$164:$F$254,$B70,วันทำงาน!$J$164:$J$254)</f>
        <v>0</v>
      </c>
      <c r="AG70" s="190">
        <f>IF((AND($W70&gt;=100%,$W70&lt;&gt;"")),เงื่อนไข!$F$8*Y70/$V70,0)</f>
        <v>0</v>
      </c>
      <c r="AH70" s="188">
        <f>SUM(วันทำงาน!AR70:AT70,วันทำงาน!AV70:AX70)</f>
        <v>0</v>
      </c>
      <c r="AI70" s="155"/>
      <c r="AJ70" s="155">
        <f>IF($W70="",0,IF($W70&gt;=100%,เงื่อนไข!$L$4,IF($W70&gt;=80%,เงื่อนไข!$K$4,IF($W70&gt;=50%,เงื่อนไข!$J$4,IF($W70&lt;50%,เงื่อนไข!$I$4)))))</f>
        <v>0</v>
      </c>
      <c r="AK70" s="186">
        <f t="shared" si="20"/>
        <v>0</v>
      </c>
      <c r="AL70" s="182">
        <f t="shared" si="21"/>
        <v>0</v>
      </c>
      <c r="AM70" s="182">
        <f>IF(AK70=0,0,AK70/$R70*เงื่อนไข!$B$4)</f>
        <v>0</v>
      </c>
      <c r="AN70" s="188">
        <f t="shared" si="22"/>
        <v>0</v>
      </c>
      <c r="AO70" s="182">
        <f>SUMIF(วันทำงาน!$F$164:$F$254,$B70,วันทำงาน!$K$164:$K$254)</f>
        <v>0</v>
      </c>
      <c r="AP70" s="190">
        <f>IF((AND($W70&gt;=100%,$W70&lt;&gt;"")),เงื่อนไข!$F$8*AH70/$V70,0)</f>
        <v>0</v>
      </c>
      <c r="AQ70" s="193">
        <f>วันทำงาน!AU70</f>
        <v>0</v>
      </c>
      <c r="AR70" s="155"/>
      <c r="AS70" s="155">
        <f>IF(W70="",0,IF($W70&gt;=100%,เงื่อนไข!$P$4,IF($W70&gt;=80%,เงื่อนไข!$O$4,IF($W70&gt;=50%,เงื่อนไข!$N$4,IF($W70&lt;50%,เงื่อนไข!$M$4)))))</f>
        <v>0</v>
      </c>
      <c r="AT70" s="186">
        <f t="shared" si="23"/>
        <v>0</v>
      </c>
      <c r="AU70" s="182">
        <f t="shared" si="24"/>
        <v>0</v>
      </c>
      <c r="AV70" s="182">
        <f>IF(AT70=0,0,AT70/$R70*เงื่อนไข!$B$4)</f>
        <v>0</v>
      </c>
      <c r="AW70" s="188">
        <f t="shared" si="25"/>
        <v>0</v>
      </c>
      <c r="AX70" s="182">
        <f>SUMIF(วันทำงาน!$F$164:$F$254,$B70,วันทำงาน!$L$164:$L$254)</f>
        <v>0</v>
      </c>
      <c r="AY70" s="190">
        <f>IF((AND($W70&gt;=100%,$W70&lt;&gt;"")),เงื่อนไข!$F$8*AQ70/$V70,0)</f>
        <v>0</v>
      </c>
    </row>
    <row r="71" spans="1:51" s="6" customFormat="1" ht="13.2" customHeight="1" x14ac:dyDescent="0.25">
      <c r="A71" s="129" t="str">
        <f>IF(วันทำงาน!A71&lt;&gt;"",วันทำงาน!A71,"")</f>
        <v/>
      </c>
      <c r="B71" s="129" t="str">
        <f>IF(วันทำงาน!B71&lt;&gt;"",วันทำงาน!B71,"")</f>
        <v/>
      </c>
      <c r="C71" s="129"/>
      <c r="D71" s="129" t="str">
        <f>IF(วันทำงาน!C71&lt;&gt;"",วันทำงาน!C71,"")</f>
        <v/>
      </c>
      <c r="E71" s="130" t="str">
        <f>IF(วันทำงาน!D71&lt;&gt;"",วันทำงาน!D71,"")</f>
        <v/>
      </c>
      <c r="F71" s="93" t="str">
        <f>IF(วันทำงาน!E71&lt;&gt;"",วันทำงาน!E71,"")</f>
        <v/>
      </c>
      <c r="G71" s="129" t="str">
        <f>IF(วันทำงาน!F71&lt;&gt;"",วันทำงาน!F71,"")</f>
        <v/>
      </c>
      <c r="H71" s="141" t="str">
        <f>IF(F71="Salesman",วันทำงาน!G71,"")</f>
        <v/>
      </c>
      <c r="I71" s="146" t="str">
        <f>IF($H71="","",AB71/$R71*(100%-เงื่อนไข!$B$4))</f>
        <v/>
      </c>
      <c r="J71" s="146" t="str">
        <f>IF($H71="","",AK71/$R71*(100%-เงื่อนไข!$B$4))</f>
        <v/>
      </c>
      <c r="K71" s="146" t="str">
        <f>IF($H71="","",AT71/$R71*(100%-เงื่อนไข!$B$4))</f>
        <v/>
      </c>
      <c r="L71" s="146" t="str">
        <f t="shared" si="12"/>
        <v/>
      </c>
      <c r="M71" s="147" t="str">
        <f>IF((OR(วันทำงาน!H71="",$F$1="")),"",IF(F71="Salesman",วันทำงาน!H71,""))</f>
        <v/>
      </c>
      <c r="N71" s="115">
        <f>IF($M71="",0,IF($X71="P",Y71*เงื่อนไข!$C$5,0))</f>
        <v>0</v>
      </c>
      <c r="O71" s="115">
        <f>IF($M71="",0,IF($X71="P",AH71*เงื่อนไข!$C$5,0))</f>
        <v>0</v>
      </c>
      <c r="P71" s="146">
        <f>IF($M71="",0,IF($X71="P",AQ71*เงื่อนไข!$C$5,0))</f>
        <v>0</v>
      </c>
      <c r="Q71" s="146">
        <f t="shared" si="13"/>
        <v>0</v>
      </c>
      <c r="R71" s="129" t="str">
        <f>IF(วันทำงาน!J71&lt;&gt;"",วันทำงาน!J71,"")</f>
        <v/>
      </c>
      <c r="S71" s="129" t="str">
        <f>IF(วันทำงาน!K71&lt;&gt;"",วันทำงาน!K71,"")</f>
        <v/>
      </c>
      <c r="T71" s="162" t="str">
        <f>IF(วันทำงาน!AZ71&lt;&gt;"",วันทำงาน!AZ71,"")</f>
        <v/>
      </c>
      <c r="U71" s="110" t="str">
        <f>IF(A71="","",_xlfn.IFNA(VLOOKUP($F71,เงื่อนไข!$A$4:$P$7,3,0),0))</f>
        <v/>
      </c>
      <c r="V71" s="110">
        <f t="shared" si="14"/>
        <v>0</v>
      </c>
      <c r="W71" s="109" t="str">
        <f t="shared" si="15"/>
        <v/>
      </c>
      <c r="X71" s="196" t="str">
        <f t="shared" si="16"/>
        <v/>
      </c>
      <c r="Y71" s="193">
        <f>วันทำงาน!AQ71</f>
        <v>0</v>
      </c>
      <c r="Z71" s="155"/>
      <c r="AA71" s="155">
        <f>IF($W71="",0,IF($W71&gt;=100%,เงื่อนไข!$H$4,IF($W71&gt;=80%,เงื่อนไข!$G$4,IF($W71&gt;=50%,เงื่อนไข!$F$4,IF($W71&lt;50%,เงื่อนไข!$E$4)))))</f>
        <v>0</v>
      </c>
      <c r="AB71" s="186">
        <f t="shared" si="17"/>
        <v>0</v>
      </c>
      <c r="AC71" s="146">
        <f t="shared" si="18"/>
        <v>0</v>
      </c>
      <c r="AD71" s="182">
        <f>IF(AB71=0,0,AB71/$R71*เงื่อนไข!$B$4)</f>
        <v>0</v>
      </c>
      <c r="AE71" s="188">
        <f t="shared" si="19"/>
        <v>0</v>
      </c>
      <c r="AF71" s="182">
        <f>SUMIF(วันทำงาน!$F$164:$F$254,$B71,วันทำงาน!$J$164:$J$254)</f>
        <v>0</v>
      </c>
      <c r="AG71" s="190">
        <f>IF((AND($W71&gt;=100%,$W71&lt;&gt;"")),เงื่อนไข!$F$8*Y71/$V71,0)</f>
        <v>0</v>
      </c>
      <c r="AH71" s="188">
        <f>SUM(วันทำงาน!AR71:AT71,วันทำงาน!AV71:AX71)</f>
        <v>0</v>
      </c>
      <c r="AI71" s="155"/>
      <c r="AJ71" s="155">
        <f>IF($W71="",0,IF($W71&gt;=100%,เงื่อนไข!$L$4,IF($W71&gt;=80%,เงื่อนไข!$K$4,IF($W71&gt;=50%,เงื่อนไข!$J$4,IF($W71&lt;50%,เงื่อนไข!$I$4)))))</f>
        <v>0</v>
      </c>
      <c r="AK71" s="186">
        <f t="shared" si="20"/>
        <v>0</v>
      </c>
      <c r="AL71" s="182">
        <f t="shared" si="21"/>
        <v>0</v>
      </c>
      <c r="AM71" s="182">
        <f>IF(AK71=0,0,AK71/$R71*เงื่อนไข!$B$4)</f>
        <v>0</v>
      </c>
      <c r="AN71" s="188">
        <f t="shared" si="22"/>
        <v>0</v>
      </c>
      <c r="AO71" s="182">
        <f>SUMIF(วันทำงาน!$F$164:$F$254,$B71,วันทำงาน!$K$164:$K$254)</f>
        <v>0</v>
      </c>
      <c r="AP71" s="190">
        <f>IF((AND($W71&gt;=100%,$W71&lt;&gt;"")),เงื่อนไข!$F$8*AH71/$V71,0)</f>
        <v>0</v>
      </c>
      <c r="AQ71" s="193">
        <f>วันทำงาน!AU71</f>
        <v>0</v>
      </c>
      <c r="AR71" s="155"/>
      <c r="AS71" s="155">
        <f>IF(W71="",0,IF($W71&gt;=100%,เงื่อนไข!$P$4,IF($W71&gt;=80%,เงื่อนไข!$O$4,IF($W71&gt;=50%,เงื่อนไข!$N$4,IF($W71&lt;50%,เงื่อนไข!$M$4)))))</f>
        <v>0</v>
      </c>
      <c r="AT71" s="186">
        <f t="shared" si="23"/>
        <v>0</v>
      </c>
      <c r="AU71" s="182">
        <f t="shared" si="24"/>
        <v>0</v>
      </c>
      <c r="AV71" s="182">
        <f>IF(AT71=0,0,AT71/$R71*เงื่อนไข!$B$4)</f>
        <v>0</v>
      </c>
      <c r="AW71" s="188">
        <f t="shared" si="25"/>
        <v>0</v>
      </c>
      <c r="AX71" s="182">
        <f>SUMIF(วันทำงาน!$F$164:$F$254,$B71,วันทำงาน!$L$164:$L$254)</f>
        <v>0</v>
      </c>
      <c r="AY71" s="190">
        <f>IF((AND($W71&gt;=100%,$W71&lt;&gt;"")),เงื่อนไข!$F$8*AQ71/$V71,0)</f>
        <v>0</v>
      </c>
    </row>
    <row r="72" spans="1:51" s="6" customFormat="1" ht="13.2" customHeight="1" x14ac:dyDescent="0.25">
      <c r="A72" s="129" t="str">
        <f>IF(วันทำงาน!A72&lt;&gt;"",วันทำงาน!A72,"")</f>
        <v/>
      </c>
      <c r="B72" s="129" t="str">
        <f>IF(วันทำงาน!B72&lt;&gt;"",วันทำงาน!B72,"")</f>
        <v/>
      </c>
      <c r="C72" s="129"/>
      <c r="D72" s="129" t="str">
        <f>IF(วันทำงาน!C72&lt;&gt;"",วันทำงาน!C72,"")</f>
        <v/>
      </c>
      <c r="E72" s="130" t="str">
        <f>IF(วันทำงาน!D72&lt;&gt;"",วันทำงาน!D72,"")</f>
        <v/>
      </c>
      <c r="F72" s="93" t="str">
        <f>IF(วันทำงาน!E72&lt;&gt;"",วันทำงาน!E72,"")</f>
        <v/>
      </c>
      <c r="G72" s="129" t="str">
        <f>IF(วันทำงาน!F72&lt;&gt;"",วันทำงาน!F72,"")</f>
        <v/>
      </c>
      <c r="H72" s="141" t="str">
        <f>IF(F72="Salesman",วันทำงาน!G72,"")</f>
        <v/>
      </c>
      <c r="I72" s="146" t="str">
        <f>IF($H72="","",AB72/$R72*(100%-เงื่อนไข!$B$4))</f>
        <v/>
      </c>
      <c r="J72" s="146" t="str">
        <f>IF($H72="","",AK72/$R72*(100%-เงื่อนไข!$B$4))</f>
        <v/>
      </c>
      <c r="K72" s="146" t="str">
        <f>IF($H72="","",AT72/$R72*(100%-เงื่อนไข!$B$4))</f>
        <v/>
      </c>
      <c r="L72" s="146" t="str">
        <f t="shared" si="12"/>
        <v/>
      </c>
      <c r="M72" s="147" t="str">
        <f>IF((OR(วันทำงาน!H72="",$F$1="")),"",IF(F72="Salesman",วันทำงาน!H72,""))</f>
        <v/>
      </c>
      <c r="N72" s="115">
        <f>IF($M72="",0,IF($X72="P",Y72*เงื่อนไข!$C$5,0))</f>
        <v>0</v>
      </c>
      <c r="O72" s="115">
        <f>IF($M72="",0,IF($X72="P",AH72*เงื่อนไข!$C$5,0))</f>
        <v>0</v>
      </c>
      <c r="P72" s="146">
        <f>IF($M72="",0,IF($X72="P",AQ72*เงื่อนไข!$C$5,0))</f>
        <v>0</v>
      </c>
      <c r="Q72" s="146">
        <f t="shared" si="13"/>
        <v>0</v>
      </c>
      <c r="R72" s="129" t="str">
        <f>IF(วันทำงาน!J72&lt;&gt;"",วันทำงาน!J72,"")</f>
        <v/>
      </c>
      <c r="S72" s="129" t="str">
        <f>IF(วันทำงาน!K72&lt;&gt;"",วันทำงาน!K72,"")</f>
        <v/>
      </c>
      <c r="T72" s="162" t="str">
        <f>IF(วันทำงาน!AZ72&lt;&gt;"",วันทำงาน!AZ72,"")</f>
        <v/>
      </c>
      <c r="U72" s="110" t="str">
        <f>IF(A72="","",_xlfn.IFNA(VLOOKUP($F72,เงื่อนไข!$A$4:$P$7,3,0),0))</f>
        <v/>
      </c>
      <c r="V72" s="110">
        <f t="shared" si="14"/>
        <v>0</v>
      </c>
      <c r="W72" s="109" t="str">
        <f t="shared" si="15"/>
        <v/>
      </c>
      <c r="X72" s="196" t="str">
        <f t="shared" si="16"/>
        <v/>
      </c>
      <c r="Y72" s="193">
        <f>วันทำงาน!AQ72</f>
        <v>0</v>
      </c>
      <c r="Z72" s="155"/>
      <c r="AA72" s="155">
        <f>IF($W72="",0,IF($W72&gt;=100%,เงื่อนไข!$H$4,IF($W72&gt;=80%,เงื่อนไข!$G$4,IF($W72&gt;=50%,เงื่อนไข!$F$4,IF($W72&lt;50%,เงื่อนไข!$E$4)))))</f>
        <v>0</v>
      </c>
      <c r="AB72" s="186">
        <f t="shared" si="17"/>
        <v>0</v>
      </c>
      <c r="AC72" s="146">
        <f t="shared" si="18"/>
        <v>0</v>
      </c>
      <c r="AD72" s="182">
        <f>IF(AB72=0,0,AB72/$R72*เงื่อนไข!$B$4)</f>
        <v>0</v>
      </c>
      <c r="AE72" s="188">
        <f t="shared" si="19"/>
        <v>0</v>
      </c>
      <c r="AF72" s="182">
        <f>SUMIF(วันทำงาน!$F$164:$F$254,$B72,วันทำงาน!$J$164:$J$254)</f>
        <v>0</v>
      </c>
      <c r="AG72" s="190">
        <f>IF((AND($W72&gt;=100%,$W72&lt;&gt;"")),เงื่อนไข!$F$8*Y72/$V72,0)</f>
        <v>0</v>
      </c>
      <c r="AH72" s="188">
        <f>SUM(วันทำงาน!AR72:AT72,วันทำงาน!AV72:AX72)</f>
        <v>0</v>
      </c>
      <c r="AI72" s="155"/>
      <c r="AJ72" s="155">
        <f>IF($W72="",0,IF($W72&gt;=100%,เงื่อนไข!$L$4,IF($W72&gt;=80%,เงื่อนไข!$K$4,IF($W72&gt;=50%,เงื่อนไข!$J$4,IF($W72&lt;50%,เงื่อนไข!$I$4)))))</f>
        <v>0</v>
      </c>
      <c r="AK72" s="186">
        <f t="shared" si="20"/>
        <v>0</v>
      </c>
      <c r="AL72" s="182">
        <f t="shared" si="21"/>
        <v>0</v>
      </c>
      <c r="AM72" s="182">
        <f>IF(AK72=0,0,AK72/$R72*เงื่อนไข!$B$4)</f>
        <v>0</v>
      </c>
      <c r="AN72" s="188">
        <f t="shared" si="22"/>
        <v>0</v>
      </c>
      <c r="AO72" s="182">
        <f>SUMIF(วันทำงาน!$F$164:$F$254,$B72,วันทำงาน!$K$164:$K$254)</f>
        <v>0</v>
      </c>
      <c r="AP72" s="190">
        <f>IF((AND($W72&gt;=100%,$W72&lt;&gt;"")),เงื่อนไข!$F$8*AH72/$V72,0)</f>
        <v>0</v>
      </c>
      <c r="AQ72" s="193">
        <f>วันทำงาน!AU72</f>
        <v>0</v>
      </c>
      <c r="AR72" s="155"/>
      <c r="AS72" s="155">
        <f>IF(W72="",0,IF($W72&gt;=100%,เงื่อนไข!$P$4,IF($W72&gt;=80%,เงื่อนไข!$O$4,IF($W72&gt;=50%,เงื่อนไข!$N$4,IF($W72&lt;50%,เงื่อนไข!$M$4)))))</f>
        <v>0</v>
      </c>
      <c r="AT72" s="186">
        <f t="shared" si="23"/>
        <v>0</v>
      </c>
      <c r="AU72" s="182">
        <f t="shared" si="24"/>
        <v>0</v>
      </c>
      <c r="AV72" s="182">
        <f>IF(AT72=0,0,AT72/$R72*เงื่อนไข!$B$4)</f>
        <v>0</v>
      </c>
      <c r="AW72" s="188">
        <f t="shared" si="25"/>
        <v>0</v>
      </c>
      <c r="AX72" s="182">
        <f>SUMIF(วันทำงาน!$F$164:$F$254,$B72,วันทำงาน!$L$164:$L$254)</f>
        <v>0</v>
      </c>
      <c r="AY72" s="190">
        <f>IF((AND($W72&gt;=100%,$W72&lt;&gt;"")),เงื่อนไข!$F$8*AQ72/$V72,0)</f>
        <v>0</v>
      </c>
    </row>
    <row r="73" spans="1:51" s="6" customFormat="1" ht="13.2" customHeight="1" x14ac:dyDescent="0.25">
      <c r="A73" s="129" t="str">
        <f>IF(วันทำงาน!A73&lt;&gt;"",วันทำงาน!A73,"")</f>
        <v/>
      </c>
      <c r="B73" s="129" t="str">
        <f>IF(วันทำงาน!B73&lt;&gt;"",วันทำงาน!B73,"")</f>
        <v/>
      </c>
      <c r="C73" s="129"/>
      <c r="D73" s="129" t="str">
        <f>IF(วันทำงาน!C73&lt;&gt;"",วันทำงาน!C73,"")</f>
        <v/>
      </c>
      <c r="E73" s="130" t="str">
        <f>IF(วันทำงาน!D73&lt;&gt;"",วันทำงาน!D73,"")</f>
        <v/>
      </c>
      <c r="F73" s="93" t="str">
        <f>IF(วันทำงาน!E73&lt;&gt;"",วันทำงาน!E73,"")</f>
        <v/>
      </c>
      <c r="G73" s="129" t="str">
        <f>IF(วันทำงาน!F73&lt;&gt;"",วันทำงาน!F73,"")</f>
        <v/>
      </c>
      <c r="H73" s="141" t="str">
        <f>IF(F73="Salesman",วันทำงาน!G73,"")</f>
        <v/>
      </c>
      <c r="I73" s="146" t="str">
        <f>IF($H73="","",AB73/$R73*(100%-เงื่อนไข!$B$4))</f>
        <v/>
      </c>
      <c r="J73" s="146" t="str">
        <f>IF($H73="","",AK73/$R73*(100%-เงื่อนไข!$B$4))</f>
        <v/>
      </c>
      <c r="K73" s="146" t="str">
        <f>IF($H73="","",AT73/$R73*(100%-เงื่อนไข!$B$4))</f>
        <v/>
      </c>
      <c r="L73" s="146" t="str">
        <f t="shared" si="12"/>
        <v/>
      </c>
      <c r="M73" s="147" t="str">
        <f>IF((OR(วันทำงาน!H73="",$F$1="")),"",IF(F73="Salesman",วันทำงาน!H73,""))</f>
        <v/>
      </c>
      <c r="N73" s="115">
        <f>IF($M73="",0,IF($X73="P",Y73*เงื่อนไข!$C$5,0))</f>
        <v>0</v>
      </c>
      <c r="O73" s="115">
        <f>IF($M73="",0,IF($X73="P",AH73*เงื่อนไข!$C$5,0))</f>
        <v>0</v>
      </c>
      <c r="P73" s="146">
        <f>IF($M73="",0,IF($X73="P",AQ73*เงื่อนไข!$C$5,0))</f>
        <v>0</v>
      </c>
      <c r="Q73" s="146">
        <f t="shared" si="13"/>
        <v>0</v>
      </c>
      <c r="R73" s="129" t="str">
        <f>IF(วันทำงาน!J73&lt;&gt;"",วันทำงาน!J73,"")</f>
        <v/>
      </c>
      <c r="S73" s="129" t="str">
        <f>IF(วันทำงาน!K73&lt;&gt;"",วันทำงาน!K73,"")</f>
        <v/>
      </c>
      <c r="T73" s="162" t="str">
        <f>IF(วันทำงาน!AZ73&lt;&gt;"",วันทำงาน!AZ73,"")</f>
        <v/>
      </c>
      <c r="U73" s="110" t="str">
        <f>IF(A73="","",_xlfn.IFNA(VLOOKUP($F73,เงื่อนไข!$A$4:$P$7,3,0),0))</f>
        <v/>
      </c>
      <c r="V73" s="110">
        <f t="shared" si="14"/>
        <v>0</v>
      </c>
      <c r="W73" s="109" t="str">
        <f t="shared" si="15"/>
        <v/>
      </c>
      <c r="X73" s="196" t="str">
        <f t="shared" si="16"/>
        <v/>
      </c>
      <c r="Y73" s="193">
        <f>วันทำงาน!AQ73</f>
        <v>0</v>
      </c>
      <c r="Z73" s="155"/>
      <c r="AA73" s="155">
        <f>IF($W73="",0,IF($W73&gt;=100%,เงื่อนไข!$H$4,IF($W73&gt;=80%,เงื่อนไข!$G$4,IF($W73&gt;=50%,เงื่อนไข!$F$4,IF($W73&lt;50%,เงื่อนไข!$E$4)))))</f>
        <v>0</v>
      </c>
      <c r="AB73" s="186">
        <f t="shared" si="17"/>
        <v>0</v>
      </c>
      <c r="AC73" s="146">
        <f t="shared" si="18"/>
        <v>0</v>
      </c>
      <c r="AD73" s="182">
        <f>IF(AB73=0,0,AB73/$R73*เงื่อนไข!$B$4)</f>
        <v>0</v>
      </c>
      <c r="AE73" s="188">
        <f t="shared" si="19"/>
        <v>0</v>
      </c>
      <c r="AF73" s="182">
        <f>SUMIF(วันทำงาน!$F$164:$F$254,$B73,วันทำงาน!$J$164:$J$254)</f>
        <v>0</v>
      </c>
      <c r="AG73" s="190">
        <f>IF((AND($W73&gt;=100%,$W73&lt;&gt;"")),เงื่อนไข!$F$8*Y73/$V73,0)</f>
        <v>0</v>
      </c>
      <c r="AH73" s="188">
        <f>SUM(วันทำงาน!AR73:AT73,วันทำงาน!AV73:AX73)</f>
        <v>0</v>
      </c>
      <c r="AI73" s="155"/>
      <c r="AJ73" s="155">
        <f>IF($W73="",0,IF($W73&gt;=100%,เงื่อนไข!$L$4,IF($W73&gt;=80%,เงื่อนไข!$K$4,IF($W73&gt;=50%,เงื่อนไข!$J$4,IF($W73&lt;50%,เงื่อนไข!$I$4)))))</f>
        <v>0</v>
      </c>
      <c r="AK73" s="186">
        <f t="shared" si="20"/>
        <v>0</v>
      </c>
      <c r="AL73" s="182">
        <f t="shared" si="21"/>
        <v>0</v>
      </c>
      <c r="AM73" s="182">
        <f>IF(AK73=0,0,AK73/$R73*เงื่อนไข!$B$4)</f>
        <v>0</v>
      </c>
      <c r="AN73" s="188">
        <f t="shared" si="22"/>
        <v>0</v>
      </c>
      <c r="AO73" s="182">
        <f>SUMIF(วันทำงาน!$F$164:$F$254,$B73,วันทำงาน!$K$164:$K$254)</f>
        <v>0</v>
      </c>
      <c r="AP73" s="190">
        <f>IF((AND($W73&gt;=100%,$W73&lt;&gt;"")),เงื่อนไข!$F$8*AH73/$V73,0)</f>
        <v>0</v>
      </c>
      <c r="AQ73" s="193">
        <f>วันทำงาน!AU73</f>
        <v>0</v>
      </c>
      <c r="AR73" s="155"/>
      <c r="AS73" s="155">
        <f>IF(W73="",0,IF($W73&gt;=100%,เงื่อนไข!$P$4,IF($W73&gt;=80%,เงื่อนไข!$O$4,IF($W73&gt;=50%,เงื่อนไข!$N$4,IF($W73&lt;50%,เงื่อนไข!$M$4)))))</f>
        <v>0</v>
      </c>
      <c r="AT73" s="186">
        <f t="shared" si="23"/>
        <v>0</v>
      </c>
      <c r="AU73" s="182">
        <f t="shared" si="24"/>
        <v>0</v>
      </c>
      <c r="AV73" s="182">
        <f>IF(AT73=0,0,AT73/$R73*เงื่อนไข!$B$4)</f>
        <v>0</v>
      </c>
      <c r="AW73" s="188">
        <f t="shared" si="25"/>
        <v>0</v>
      </c>
      <c r="AX73" s="182">
        <f>SUMIF(วันทำงาน!$F$164:$F$254,$B73,วันทำงาน!$L$164:$L$254)</f>
        <v>0</v>
      </c>
      <c r="AY73" s="190">
        <f>IF((AND($W73&gt;=100%,$W73&lt;&gt;"")),เงื่อนไข!$F$8*AQ73/$V73,0)</f>
        <v>0</v>
      </c>
    </row>
    <row r="74" spans="1:51" s="6" customFormat="1" ht="13.2" customHeight="1" x14ac:dyDescent="0.25">
      <c r="A74" s="129" t="str">
        <f>IF(วันทำงาน!A74&lt;&gt;"",วันทำงาน!A74,"")</f>
        <v/>
      </c>
      <c r="B74" s="129" t="str">
        <f>IF(วันทำงาน!B74&lt;&gt;"",วันทำงาน!B74,"")</f>
        <v/>
      </c>
      <c r="C74" s="129"/>
      <c r="D74" s="129" t="str">
        <f>IF(วันทำงาน!C74&lt;&gt;"",วันทำงาน!C74,"")</f>
        <v/>
      </c>
      <c r="E74" s="130" t="str">
        <f>IF(วันทำงาน!D74&lt;&gt;"",วันทำงาน!D74,"")</f>
        <v/>
      </c>
      <c r="F74" s="93" t="str">
        <f>IF(วันทำงาน!E74&lt;&gt;"",วันทำงาน!E74,"")</f>
        <v/>
      </c>
      <c r="G74" s="129" t="str">
        <f>IF(วันทำงาน!F74&lt;&gt;"",วันทำงาน!F74,"")</f>
        <v/>
      </c>
      <c r="H74" s="141" t="str">
        <f>IF(F74="Salesman",วันทำงาน!G74,"")</f>
        <v/>
      </c>
      <c r="I74" s="146" t="str">
        <f>IF($H74="","",AB74/$R74*(100%-เงื่อนไข!$B$4))</f>
        <v/>
      </c>
      <c r="J74" s="146" t="str">
        <f>IF($H74="","",AK74/$R74*(100%-เงื่อนไข!$B$4))</f>
        <v/>
      </c>
      <c r="K74" s="146" t="str">
        <f>IF($H74="","",AT74/$R74*(100%-เงื่อนไข!$B$4))</f>
        <v/>
      </c>
      <c r="L74" s="146" t="str">
        <f t="shared" si="12"/>
        <v/>
      </c>
      <c r="M74" s="147" t="str">
        <f>IF((OR(วันทำงาน!H74="",$F$1="")),"",IF(F74="Salesman",วันทำงาน!H74,""))</f>
        <v/>
      </c>
      <c r="N74" s="115">
        <f>IF($M74="",0,IF($X74="P",Y74*เงื่อนไข!$C$5,0))</f>
        <v>0</v>
      </c>
      <c r="O74" s="115">
        <f>IF($M74="",0,IF($X74="P",AH74*เงื่อนไข!$C$5,0))</f>
        <v>0</v>
      </c>
      <c r="P74" s="146">
        <f>IF($M74="",0,IF($X74="P",AQ74*เงื่อนไข!$C$5,0))</f>
        <v>0</v>
      </c>
      <c r="Q74" s="146">
        <f t="shared" si="13"/>
        <v>0</v>
      </c>
      <c r="R74" s="129" t="str">
        <f>IF(วันทำงาน!J74&lt;&gt;"",วันทำงาน!J74,"")</f>
        <v/>
      </c>
      <c r="S74" s="129" t="str">
        <f>IF(วันทำงาน!K74&lt;&gt;"",วันทำงาน!K74,"")</f>
        <v/>
      </c>
      <c r="T74" s="162" t="str">
        <f>IF(วันทำงาน!AZ74&lt;&gt;"",วันทำงาน!AZ74,"")</f>
        <v/>
      </c>
      <c r="U74" s="110" t="str">
        <f>IF(A74="","",_xlfn.IFNA(VLOOKUP($F74,เงื่อนไข!$A$4:$P$7,3,0),0))</f>
        <v/>
      </c>
      <c r="V74" s="110">
        <f t="shared" si="14"/>
        <v>0</v>
      </c>
      <c r="W74" s="109" t="str">
        <f t="shared" si="15"/>
        <v/>
      </c>
      <c r="X74" s="196" t="str">
        <f t="shared" si="16"/>
        <v/>
      </c>
      <c r="Y74" s="193">
        <f>วันทำงาน!AQ74</f>
        <v>0</v>
      </c>
      <c r="Z74" s="155"/>
      <c r="AA74" s="155">
        <f>IF($W74="",0,IF($W74&gt;=100%,เงื่อนไข!$H$4,IF($W74&gt;=80%,เงื่อนไข!$G$4,IF($W74&gt;=50%,เงื่อนไข!$F$4,IF($W74&lt;50%,เงื่อนไข!$E$4)))))</f>
        <v>0</v>
      </c>
      <c r="AB74" s="186">
        <f t="shared" si="17"/>
        <v>0</v>
      </c>
      <c r="AC74" s="146">
        <f t="shared" si="18"/>
        <v>0</v>
      </c>
      <c r="AD74" s="182">
        <f>IF(AB74=0,0,AB74/$R74*เงื่อนไข!$B$4)</f>
        <v>0</v>
      </c>
      <c r="AE74" s="188">
        <f t="shared" si="19"/>
        <v>0</v>
      </c>
      <c r="AF74" s="182">
        <f>SUMIF(วันทำงาน!$F$164:$F$254,$B74,วันทำงาน!$J$164:$J$254)</f>
        <v>0</v>
      </c>
      <c r="AG74" s="190">
        <f>IF((AND($W74&gt;=100%,$W74&lt;&gt;"")),เงื่อนไข!$F$8*Y74/$V74,0)</f>
        <v>0</v>
      </c>
      <c r="AH74" s="188">
        <f>SUM(วันทำงาน!AR74:AT74,วันทำงาน!AV74:AX74)</f>
        <v>0</v>
      </c>
      <c r="AI74" s="155"/>
      <c r="AJ74" s="155">
        <f>IF($W74="",0,IF($W74&gt;=100%,เงื่อนไข!$L$4,IF($W74&gt;=80%,เงื่อนไข!$K$4,IF($W74&gt;=50%,เงื่อนไข!$J$4,IF($W74&lt;50%,เงื่อนไข!$I$4)))))</f>
        <v>0</v>
      </c>
      <c r="AK74" s="186">
        <f t="shared" si="20"/>
        <v>0</v>
      </c>
      <c r="AL74" s="182">
        <f t="shared" si="21"/>
        <v>0</v>
      </c>
      <c r="AM74" s="182">
        <f>IF(AK74=0,0,AK74/$R74*เงื่อนไข!$B$4)</f>
        <v>0</v>
      </c>
      <c r="AN74" s="188">
        <f t="shared" si="22"/>
        <v>0</v>
      </c>
      <c r="AO74" s="182">
        <f>SUMIF(วันทำงาน!$F$164:$F$254,$B74,วันทำงาน!$K$164:$K$254)</f>
        <v>0</v>
      </c>
      <c r="AP74" s="190">
        <f>IF((AND($W74&gt;=100%,$W74&lt;&gt;"")),เงื่อนไข!$F$8*AH74/$V74,0)</f>
        <v>0</v>
      </c>
      <c r="AQ74" s="193">
        <f>วันทำงาน!AU74</f>
        <v>0</v>
      </c>
      <c r="AR74" s="155"/>
      <c r="AS74" s="155">
        <f>IF(W74="",0,IF($W74&gt;=100%,เงื่อนไข!$P$4,IF($W74&gt;=80%,เงื่อนไข!$O$4,IF($W74&gt;=50%,เงื่อนไข!$N$4,IF($W74&lt;50%,เงื่อนไข!$M$4)))))</f>
        <v>0</v>
      </c>
      <c r="AT74" s="186">
        <f t="shared" si="23"/>
        <v>0</v>
      </c>
      <c r="AU74" s="182">
        <f t="shared" si="24"/>
        <v>0</v>
      </c>
      <c r="AV74" s="182">
        <f>IF(AT74=0,0,AT74/$R74*เงื่อนไข!$B$4)</f>
        <v>0</v>
      </c>
      <c r="AW74" s="188">
        <f t="shared" si="25"/>
        <v>0</v>
      </c>
      <c r="AX74" s="182">
        <f>SUMIF(วันทำงาน!$F$164:$F$254,$B74,วันทำงาน!$L$164:$L$254)</f>
        <v>0</v>
      </c>
      <c r="AY74" s="190">
        <f>IF((AND($W74&gt;=100%,$W74&lt;&gt;"")),เงื่อนไข!$F$8*AQ74/$V74,0)</f>
        <v>0</v>
      </c>
    </row>
    <row r="75" spans="1:51" s="6" customFormat="1" ht="13.2" customHeight="1" x14ac:dyDescent="0.25">
      <c r="A75" s="129" t="str">
        <f>IF(วันทำงาน!A75&lt;&gt;"",วันทำงาน!A75,"")</f>
        <v/>
      </c>
      <c r="B75" s="129" t="str">
        <f>IF(วันทำงาน!B75&lt;&gt;"",วันทำงาน!B75,"")</f>
        <v/>
      </c>
      <c r="C75" s="129"/>
      <c r="D75" s="129" t="str">
        <f>IF(วันทำงาน!C75&lt;&gt;"",วันทำงาน!C75,"")</f>
        <v/>
      </c>
      <c r="E75" s="130" t="str">
        <f>IF(วันทำงาน!D75&lt;&gt;"",วันทำงาน!D75,"")</f>
        <v/>
      </c>
      <c r="F75" s="93" t="str">
        <f>IF(วันทำงาน!E75&lt;&gt;"",วันทำงาน!E75,"")</f>
        <v/>
      </c>
      <c r="G75" s="129" t="str">
        <f>IF(วันทำงาน!F75&lt;&gt;"",วันทำงาน!F75,"")</f>
        <v/>
      </c>
      <c r="H75" s="141" t="str">
        <f>IF(F75="Salesman",วันทำงาน!G75,"")</f>
        <v/>
      </c>
      <c r="I75" s="146" t="str">
        <f>IF($H75="","",AB75/$R75*(100%-เงื่อนไข!$B$4))</f>
        <v/>
      </c>
      <c r="J75" s="146" t="str">
        <f>IF($H75="","",AK75/$R75*(100%-เงื่อนไข!$B$4))</f>
        <v/>
      </c>
      <c r="K75" s="146" t="str">
        <f>IF($H75="","",AT75/$R75*(100%-เงื่อนไข!$B$4))</f>
        <v/>
      </c>
      <c r="L75" s="146" t="str">
        <f t="shared" si="12"/>
        <v/>
      </c>
      <c r="M75" s="147" t="str">
        <f>IF((OR(วันทำงาน!H75="",$F$1="")),"",IF(F75="Salesman",วันทำงาน!H75,""))</f>
        <v/>
      </c>
      <c r="N75" s="115">
        <f>IF($M75="",0,IF($X75="P",Y75*เงื่อนไข!$C$5,0))</f>
        <v>0</v>
      </c>
      <c r="O75" s="115">
        <f>IF($M75="",0,IF($X75="P",AH75*เงื่อนไข!$C$5,0))</f>
        <v>0</v>
      </c>
      <c r="P75" s="146">
        <f>IF($M75="",0,IF($X75="P",AQ75*เงื่อนไข!$C$5,0))</f>
        <v>0</v>
      </c>
      <c r="Q75" s="146">
        <f t="shared" si="13"/>
        <v>0</v>
      </c>
      <c r="R75" s="129" t="str">
        <f>IF(วันทำงาน!J75&lt;&gt;"",วันทำงาน!J75,"")</f>
        <v/>
      </c>
      <c r="S75" s="129" t="str">
        <f>IF(วันทำงาน!K75&lt;&gt;"",วันทำงาน!K75,"")</f>
        <v/>
      </c>
      <c r="T75" s="162" t="str">
        <f>IF(วันทำงาน!AZ75&lt;&gt;"",วันทำงาน!AZ75,"")</f>
        <v/>
      </c>
      <c r="U75" s="110" t="str">
        <f>IF(A75="","",_xlfn.IFNA(VLOOKUP($F75,เงื่อนไข!$A$4:$P$7,3,0),0))</f>
        <v/>
      </c>
      <c r="V75" s="110">
        <f t="shared" si="14"/>
        <v>0</v>
      </c>
      <c r="W75" s="109" t="str">
        <f t="shared" si="15"/>
        <v/>
      </c>
      <c r="X75" s="196" t="str">
        <f t="shared" si="16"/>
        <v/>
      </c>
      <c r="Y75" s="193">
        <f>วันทำงาน!AQ75</f>
        <v>0</v>
      </c>
      <c r="Z75" s="155"/>
      <c r="AA75" s="155">
        <f>IF($W75="",0,IF($W75&gt;=100%,เงื่อนไข!$H$4,IF($W75&gt;=80%,เงื่อนไข!$G$4,IF($W75&gt;=50%,เงื่อนไข!$F$4,IF($W75&lt;50%,เงื่อนไข!$E$4)))))</f>
        <v>0</v>
      </c>
      <c r="AB75" s="186">
        <f t="shared" si="17"/>
        <v>0</v>
      </c>
      <c r="AC75" s="146">
        <f t="shared" si="18"/>
        <v>0</v>
      </c>
      <c r="AD75" s="182">
        <f>IF(AB75=0,0,AB75/$R75*เงื่อนไข!$B$4)</f>
        <v>0</v>
      </c>
      <c r="AE75" s="188">
        <f t="shared" si="19"/>
        <v>0</v>
      </c>
      <c r="AF75" s="182">
        <f>SUMIF(วันทำงาน!$F$164:$F$254,$B75,วันทำงาน!$J$164:$J$254)</f>
        <v>0</v>
      </c>
      <c r="AG75" s="190">
        <f>IF((AND($W75&gt;=100%,$W75&lt;&gt;"")),เงื่อนไข!$F$8*Y75/$V75,0)</f>
        <v>0</v>
      </c>
      <c r="AH75" s="188">
        <f>SUM(วันทำงาน!AR75:AT75,วันทำงาน!AV75:AX75)</f>
        <v>0</v>
      </c>
      <c r="AI75" s="155"/>
      <c r="AJ75" s="155">
        <f>IF($W75="",0,IF($W75&gt;=100%,เงื่อนไข!$L$4,IF($W75&gt;=80%,เงื่อนไข!$K$4,IF($W75&gt;=50%,เงื่อนไข!$J$4,IF($W75&lt;50%,เงื่อนไข!$I$4)))))</f>
        <v>0</v>
      </c>
      <c r="AK75" s="186">
        <f t="shared" si="20"/>
        <v>0</v>
      </c>
      <c r="AL75" s="182">
        <f t="shared" si="21"/>
        <v>0</v>
      </c>
      <c r="AM75" s="182">
        <f>IF(AK75=0,0,AK75/$R75*เงื่อนไข!$B$4)</f>
        <v>0</v>
      </c>
      <c r="AN75" s="188">
        <f t="shared" si="22"/>
        <v>0</v>
      </c>
      <c r="AO75" s="182">
        <f>SUMIF(วันทำงาน!$F$164:$F$254,$B75,วันทำงาน!$K$164:$K$254)</f>
        <v>0</v>
      </c>
      <c r="AP75" s="190">
        <f>IF((AND($W75&gt;=100%,$W75&lt;&gt;"")),เงื่อนไข!$F$8*AH75/$V75,0)</f>
        <v>0</v>
      </c>
      <c r="AQ75" s="193">
        <f>วันทำงาน!AU75</f>
        <v>0</v>
      </c>
      <c r="AR75" s="155"/>
      <c r="AS75" s="155">
        <f>IF(W75="",0,IF($W75&gt;=100%,เงื่อนไข!$P$4,IF($W75&gt;=80%,เงื่อนไข!$O$4,IF($W75&gt;=50%,เงื่อนไข!$N$4,IF($W75&lt;50%,เงื่อนไข!$M$4)))))</f>
        <v>0</v>
      </c>
      <c r="AT75" s="186">
        <f t="shared" si="23"/>
        <v>0</v>
      </c>
      <c r="AU75" s="182">
        <f t="shared" si="24"/>
        <v>0</v>
      </c>
      <c r="AV75" s="182">
        <f>IF(AT75=0,0,AT75/$R75*เงื่อนไข!$B$4)</f>
        <v>0</v>
      </c>
      <c r="AW75" s="188">
        <f t="shared" si="25"/>
        <v>0</v>
      </c>
      <c r="AX75" s="182">
        <f>SUMIF(วันทำงาน!$F$164:$F$254,$B75,วันทำงาน!$L$164:$L$254)</f>
        <v>0</v>
      </c>
      <c r="AY75" s="190">
        <f>IF((AND($W75&gt;=100%,$W75&lt;&gt;"")),เงื่อนไข!$F$8*AQ75/$V75,0)</f>
        <v>0</v>
      </c>
    </row>
    <row r="76" spans="1:51" s="6" customFormat="1" ht="13.2" customHeight="1" x14ac:dyDescent="0.25">
      <c r="A76" s="129" t="str">
        <f>IF(วันทำงาน!A76&lt;&gt;"",วันทำงาน!A76,"")</f>
        <v/>
      </c>
      <c r="B76" s="129" t="str">
        <f>IF(วันทำงาน!B76&lt;&gt;"",วันทำงาน!B76,"")</f>
        <v/>
      </c>
      <c r="C76" s="129"/>
      <c r="D76" s="129" t="str">
        <f>IF(วันทำงาน!C76&lt;&gt;"",วันทำงาน!C76,"")</f>
        <v/>
      </c>
      <c r="E76" s="130" t="str">
        <f>IF(วันทำงาน!D76&lt;&gt;"",วันทำงาน!D76,"")</f>
        <v/>
      </c>
      <c r="F76" s="93" t="str">
        <f>IF(วันทำงาน!E76&lt;&gt;"",วันทำงาน!E76,"")</f>
        <v/>
      </c>
      <c r="G76" s="129" t="str">
        <f>IF(วันทำงาน!F76&lt;&gt;"",วันทำงาน!F76,"")</f>
        <v/>
      </c>
      <c r="H76" s="141" t="str">
        <f>IF(F76="Salesman",วันทำงาน!G76,"")</f>
        <v/>
      </c>
      <c r="I76" s="146" t="str">
        <f>IF($H76="","",AB76/$R76*(100%-เงื่อนไข!$B$4))</f>
        <v/>
      </c>
      <c r="J76" s="146" t="str">
        <f>IF($H76="","",AK76/$R76*(100%-เงื่อนไข!$B$4))</f>
        <v/>
      </c>
      <c r="K76" s="146" t="str">
        <f>IF($H76="","",AT76/$R76*(100%-เงื่อนไข!$B$4))</f>
        <v/>
      </c>
      <c r="L76" s="146" t="str">
        <f t="shared" si="12"/>
        <v/>
      </c>
      <c r="M76" s="147" t="str">
        <f>IF((OR(วันทำงาน!H76="",$F$1="")),"",IF(F76="Salesman",วันทำงาน!H76,""))</f>
        <v/>
      </c>
      <c r="N76" s="115">
        <f>IF($M76="",0,IF($X76="P",Y76*เงื่อนไข!$C$5,0))</f>
        <v>0</v>
      </c>
      <c r="O76" s="115">
        <f>IF($M76="",0,IF($X76="P",AH76*เงื่อนไข!$C$5,0))</f>
        <v>0</v>
      </c>
      <c r="P76" s="146">
        <f>IF($M76="",0,IF($X76="P",AQ76*เงื่อนไข!$C$5,0))</f>
        <v>0</v>
      </c>
      <c r="Q76" s="146">
        <f t="shared" si="13"/>
        <v>0</v>
      </c>
      <c r="R76" s="129" t="str">
        <f>IF(วันทำงาน!J76&lt;&gt;"",วันทำงาน!J76,"")</f>
        <v/>
      </c>
      <c r="S76" s="129" t="str">
        <f>IF(วันทำงาน!K76&lt;&gt;"",วันทำงาน!K76,"")</f>
        <v/>
      </c>
      <c r="T76" s="162" t="str">
        <f>IF(วันทำงาน!AZ76&lt;&gt;"",วันทำงาน!AZ76,"")</f>
        <v/>
      </c>
      <c r="U76" s="110" t="str">
        <f>IF(A76="","",_xlfn.IFNA(VLOOKUP($F76,เงื่อนไข!$A$4:$P$7,3,0),0))</f>
        <v/>
      </c>
      <c r="V76" s="110">
        <f t="shared" si="14"/>
        <v>0</v>
      </c>
      <c r="W76" s="109" t="str">
        <f t="shared" si="15"/>
        <v/>
      </c>
      <c r="X76" s="196" t="str">
        <f t="shared" si="16"/>
        <v/>
      </c>
      <c r="Y76" s="193">
        <f>วันทำงาน!AQ76</f>
        <v>0</v>
      </c>
      <c r="Z76" s="155"/>
      <c r="AA76" s="155">
        <f>IF($W76="",0,IF($W76&gt;=100%,เงื่อนไข!$H$4,IF($W76&gt;=80%,เงื่อนไข!$G$4,IF($W76&gt;=50%,เงื่อนไข!$F$4,IF($W76&lt;50%,เงื่อนไข!$E$4)))))</f>
        <v>0</v>
      </c>
      <c r="AB76" s="186">
        <f t="shared" si="17"/>
        <v>0</v>
      </c>
      <c r="AC76" s="146">
        <f t="shared" si="18"/>
        <v>0</v>
      </c>
      <c r="AD76" s="182">
        <f>IF(AB76=0,0,AB76/$R76*เงื่อนไข!$B$4)</f>
        <v>0</v>
      </c>
      <c r="AE76" s="188">
        <f t="shared" si="19"/>
        <v>0</v>
      </c>
      <c r="AF76" s="182">
        <f>SUMIF(วันทำงาน!$F$164:$F$254,$B76,วันทำงาน!$J$164:$J$254)</f>
        <v>0</v>
      </c>
      <c r="AG76" s="190">
        <f>IF((AND($W76&gt;=100%,$W76&lt;&gt;"")),เงื่อนไข!$F$8*Y76/$V76,0)</f>
        <v>0</v>
      </c>
      <c r="AH76" s="188">
        <f>SUM(วันทำงาน!AR76:AT76,วันทำงาน!AV76:AX76)</f>
        <v>0</v>
      </c>
      <c r="AI76" s="155"/>
      <c r="AJ76" s="155">
        <f>IF($W76="",0,IF($W76&gt;=100%,เงื่อนไข!$L$4,IF($W76&gt;=80%,เงื่อนไข!$K$4,IF($W76&gt;=50%,เงื่อนไข!$J$4,IF($W76&lt;50%,เงื่อนไข!$I$4)))))</f>
        <v>0</v>
      </c>
      <c r="AK76" s="186">
        <f t="shared" si="20"/>
        <v>0</v>
      </c>
      <c r="AL76" s="182">
        <f t="shared" si="21"/>
        <v>0</v>
      </c>
      <c r="AM76" s="182">
        <f>IF(AK76=0,0,AK76/$R76*เงื่อนไข!$B$4)</f>
        <v>0</v>
      </c>
      <c r="AN76" s="188">
        <f t="shared" si="22"/>
        <v>0</v>
      </c>
      <c r="AO76" s="182">
        <f>SUMIF(วันทำงาน!$F$164:$F$254,$B76,วันทำงาน!$K$164:$K$254)</f>
        <v>0</v>
      </c>
      <c r="AP76" s="190">
        <f>IF((AND($W76&gt;=100%,$W76&lt;&gt;"")),เงื่อนไข!$F$8*AH76/$V76,0)</f>
        <v>0</v>
      </c>
      <c r="AQ76" s="193">
        <f>วันทำงาน!AU76</f>
        <v>0</v>
      </c>
      <c r="AR76" s="155"/>
      <c r="AS76" s="155">
        <f>IF(W76="",0,IF($W76&gt;=100%,เงื่อนไข!$P$4,IF($W76&gt;=80%,เงื่อนไข!$O$4,IF($W76&gt;=50%,เงื่อนไข!$N$4,IF($W76&lt;50%,เงื่อนไข!$M$4)))))</f>
        <v>0</v>
      </c>
      <c r="AT76" s="186">
        <f t="shared" si="23"/>
        <v>0</v>
      </c>
      <c r="AU76" s="182">
        <f t="shared" si="24"/>
        <v>0</v>
      </c>
      <c r="AV76" s="182">
        <f>IF(AT76=0,0,AT76/$R76*เงื่อนไข!$B$4)</f>
        <v>0</v>
      </c>
      <c r="AW76" s="188">
        <f t="shared" si="25"/>
        <v>0</v>
      </c>
      <c r="AX76" s="182">
        <f>SUMIF(วันทำงาน!$F$164:$F$254,$B76,วันทำงาน!$L$164:$L$254)</f>
        <v>0</v>
      </c>
      <c r="AY76" s="190">
        <f>IF((AND($W76&gt;=100%,$W76&lt;&gt;"")),เงื่อนไข!$F$8*AQ76/$V76,0)</f>
        <v>0</v>
      </c>
    </row>
    <row r="77" spans="1:51" s="6" customFormat="1" ht="13.2" customHeight="1" x14ac:dyDescent="0.25">
      <c r="A77" s="129" t="str">
        <f>IF(วันทำงาน!A77&lt;&gt;"",วันทำงาน!A77,"")</f>
        <v/>
      </c>
      <c r="B77" s="129" t="str">
        <f>IF(วันทำงาน!B77&lt;&gt;"",วันทำงาน!B77,"")</f>
        <v/>
      </c>
      <c r="C77" s="129"/>
      <c r="D77" s="129" t="str">
        <f>IF(วันทำงาน!C77&lt;&gt;"",วันทำงาน!C77,"")</f>
        <v/>
      </c>
      <c r="E77" s="130" t="str">
        <f>IF(วันทำงาน!D77&lt;&gt;"",วันทำงาน!D77,"")</f>
        <v/>
      </c>
      <c r="F77" s="93" t="str">
        <f>IF(วันทำงาน!E77&lt;&gt;"",วันทำงาน!E77,"")</f>
        <v/>
      </c>
      <c r="G77" s="129" t="str">
        <f>IF(วันทำงาน!F77&lt;&gt;"",วันทำงาน!F77,"")</f>
        <v/>
      </c>
      <c r="H77" s="141" t="str">
        <f>IF(F77="Salesman",วันทำงาน!G77,"")</f>
        <v/>
      </c>
      <c r="I77" s="146" t="str">
        <f>IF($H77="","",AB77/$R77*(100%-เงื่อนไข!$B$4))</f>
        <v/>
      </c>
      <c r="J77" s="146" t="str">
        <f>IF($H77="","",AK77/$R77*(100%-เงื่อนไข!$B$4))</f>
        <v/>
      </c>
      <c r="K77" s="146" t="str">
        <f>IF($H77="","",AT77/$R77*(100%-เงื่อนไข!$B$4))</f>
        <v/>
      </c>
      <c r="L77" s="146" t="str">
        <f t="shared" si="12"/>
        <v/>
      </c>
      <c r="M77" s="147" t="str">
        <f>IF((OR(วันทำงาน!H77="",$F$1="")),"",IF(F77="Salesman",วันทำงาน!H77,""))</f>
        <v/>
      </c>
      <c r="N77" s="115">
        <f>IF($M77="",0,IF($X77="P",Y77*เงื่อนไข!$C$5,0))</f>
        <v>0</v>
      </c>
      <c r="O77" s="115">
        <f>IF($M77="",0,IF($X77="P",AH77*เงื่อนไข!$C$5,0))</f>
        <v>0</v>
      </c>
      <c r="P77" s="146">
        <f>IF($M77="",0,IF($X77="P",AQ77*เงื่อนไข!$C$5,0))</f>
        <v>0</v>
      </c>
      <c r="Q77" s="146">
        <f t="shared" si="13"/>
        <v>0</v>
      </c>
      <c r="R77" s="129" t="str">
        <f>IF(วันทำงาน!J77&lt;&gt;"",วันทำงาน!J77,"")</f>
        <v/>
      </c>
      <c r="S77" s="129" t="str">
        <f>IF(วันทำงาน!K77&lt;&gt;"",วันทำงาน!K77,"")</f>
        <v/>
      </c>
      <c r="T77" s="162" t="str">
        <f>IF(วันทำงาน!AZ77&lt;&gt;"",วันทำงาน!AZ77,"")</f>
        <v/>
      </c>
      <c r="U77" s="110" t="str">
        <f>IF(A77="","",_xlfn.IFNA(VLOOKUP($F77,เงื่อนไข!$A$4:$P$7,3,0),0))</f>
        <v/>
      </c>
      <c r="V77" s="110">
        <f t="shared" si="14"/>
        <v>0</v>
      </c>
      <c r="W77" s="109" t="str">
        <f t="shared" si="15"/>
        <v/>
      </c>
      <c r="X77" s="196" t="str">
        <f t="shared" si="16"/>
        <v/>
      </c>
      <c r="Y77" s="193">
        <f>วันทำงาน!AQ77</f>
        <v>0</v>
      </c>
      <c r="Z77" s="155"/>
      <c r="AA77" s="155">
        <f>IF($W77="",0,IF($W77&gt;=100%,เงื่อนไข!$H$4,IF($W77&gt;=80%,เงื่อนไข!$G$4,IF($W77&gt;=50%,เงื่อนไข!$F$4,IF($W77&lt;50%,เงื่อนไข!$E$4)))))</f>
        <v>0</v>
      </c>
      <c r="AB77" s="186">
        <f t="shared" si="17"/>
        <v>0</v>
      </c>
      <c r="AC77" s="146">
        <f t="shared" si="18"/>
        <v>0</v>
      </c>
      <c r="AD77" s="182">
        <f>IF(AB77=0,0,AB77/$R77*เงื่อนไข!$B$4)</f>
        <v>0</v>
      </c>
      <c r="AE77" s="188">
        <f t="shared" si="19"/>
        <v>0</v>
      </c>
      <c r="AF77" s="182">
        <f>SUMIF(วันทำงาน!$F$164:$F$254,$B77,วันทำงาน!$J$164:$J$254)</f>
        <v>0</v>
      </c>
      <c r="AG77" s="190">
        <f>IF((AND($W77&gt;=100%,$W77&lt;&gt;"")),เงื่อนไข!$F$8*Y77/$V77,0)</f>
        <v>0</v>
      </c>
      <c r="AH77" s="188">
        <f>SUM(วันทำงาน!AR77:AT77,วันทำงาน!AV77:AX77)</f>
        <v>0</v>
      </c>
      <c r="AI77" s="155"/>
      <c r="AJ77" s="155">
        <f>IF($W77="",0,IF($W77&gt;=100%,เงื่อนไข!$L$4,IF($W77&gt;=80%,เงื่อนไข!$K$4,IF($W77&gt;=50%,เงื่อนไข!$J$4,IF($W77&lt;50%,เงื่อนไข!$I$4)))))</f>
        <v>0</v>
      </c>
      <c r="AK77" s="186">
        <f t="shared" si="20"/>
        <v>0</v>
      </c>
      <c r="AL77" s="182">
        <f t="shared" si="21"/>
        <v>0</v>
      </c>
      <c r="AM77" s="182">
        <f>IF(AK77=0,0,AK77/$R77*เงื่อนไข!$B$4)</f>
        <v>0</v>
      </c>
      <c r="AN77" s="188">
        <f t="shared" si="22"/>
        <v>0</v>
      </c>
      <c r="AO77" s="182">
        <f>SUMIF(วันทำงาน!$F$164:$F$254,$B77,วันทำงาน!$K$164:$K$254)</f>
        <v>0</v>
      </c>
      <c r="AP77" s="190">
        <f>IF((AND($W77&gt;=100%,$W77&lt;&gt;"")),เงื่อนไข!$F$8*AH77/$V77,0)</f>
        <v>0</v>
      </c>
      <c r="AQ77" s="193">
        <f>วันทำงาน!AU77</f>
        <v>0</v>
      </c>
      <c r="AR77" s="155"/>
      <c r="AS77" s="155">
        <f>IF(W77="",0,IF($W77&gt;=100%,เงื่อนไข!$P$4,IF($W77&gt;=80%,เงื่อนไข!$O$4,IF($W77&gt;=50%,เงื่อนไข!$N$4,IF($W77&lt;50%,เงื่อนไข!$M$4)))))</f>
        <v>0</v>
      </c>
      <c r="AT77" s="186">
        <f t="shared" si="23"/>
        <v>0</v>
      </c>
      <c r="AU77" s="182">
        <f t="shared" si="24"/>
        <v>0</v>
      </c>
      <c r="AV77" s="182">
        <f>IF(AT77=0,0,AT77/$R77*เงื่อนไข!$B$4)</f>
        <v>0</v>
      </c>
      <c r="AW77" s="188">
        <f t="shared" si="25"/>
        <v>0</v>
      </c>
      <c r="AX77" s="182">
        <f>SUMIF(วันทำงาน!$F$164:$F$254,$B77,วันทำงาน!$L$164:$L$254)</f>
        <v>0</v>
      </c>
      <c r="AY77" s="190">
        <f>IF((AND($W77&gt;=100%,$W77&lt;&gt;"")),เงื่อนไข!$F$8*AQ77/$V77,0)</f>
        <v>0</v>
      </c>
    </row>
    <row r="78" spans="1:51" s="6" customFormat="1" ht="13.2" customHeight="1" x14ac:dyDescent="0.25">
      <c r="A78" s="129" t="str">
        <f>IF(วันทำงาน!A78&lt;&gt;"",วันทำงาน!A78,"")</f>
        <v/>
      </c>
      <c r="B78" s="129" t="str">
        <f>IF(วันทำงาน!B78&lt;&gt;"",วันทำงาน!B78,"")</f>
        <v/>
      </c>
      <c r="C78" s="129"/>
      <c r="D78" s="129" t="str">
        <f>IF(วันทำงาน!C78&lt;&gt;"",วันทำงาน!C78,"")</f>
        <v/>
      </c>
      <c r="E78" s="130" t="str">
        <f>IF(วันทำงาน!D78&lt;&gt;"",วันทำงาน!D78,"")</f>
        <v/>
      </c>
      <c r="F78" s="93" t="str">
        <f>IF(วันทำงาน!E78&lt;&gt;"",วันทำงาน!E78,"")</f>
        <v/>
      </c>
      <c r="G78" s="129" t="str">
        <f>IF(วันทำงาน!F78&lt;&gt;"",วันทำงาน!F78,"")</f>
        <v/>
      </c>
      <c r="H78" s="141" t="str">
        <f>IF(F78="Salesman",วันทำงาน!G78,"")</f>
        <v/>
      </c>
      <c r="I78" s="146" t="str">
        <f>IF($H78="","",AB78/$R78*(100%-เงื่อนไข!$B$4))</f>
        <v/>
      </c>
      <c r="J78" s="146" t="str">
        <f>IF($H78="","",AK78/$R78*(100%-เงื่อนไข!$B$4))</f>
        <v/>
      </c>
      <c r="K78" s="146" t="str">
        <f>IF($H78="","",AT78/$R78*(100%-เงื่อนไข!$B$4))</f>
        <v/>
      </c>
      <c r="L78" s="146" t="str">
        <f t="shared" si="12"/>
        <v/>
      </c>
      <c r="M78" s="147" t="str">
        <f>IF((OR(วันทำงาน!H78="",$F$1="")),"",IF(F78="Salesman",วันทำงาน!H78,""))</f>
        <v/>
      </c>
      <c r="N78" s="115">
        <f>IF($M78="",0,IF($X78="P",Y78*เงื่อนไข!$C$5,0))</f>
        <v>0</v>
      </c>
      <c r="O78" s="115">
        <f>IF($M78="",0,IF($X78="P",AH78*เงื่อนไข!$C$5,0))</f>
        <v>0</v>
      </c>
      <c r="P78" s="146">
        <f>IF($M78="",0,IF($X78="P",AQ78*เงื่อนไข!$C$5,0))</f>
        <v>0</v>
      </c>
      <c r="Q78" s="146">
        <f t="shared" si="13"/>
        <v>0</v>
      </c>
      <c r="R78" s="129" t="str">
        <f>IF(วันทำงาน!J78&lt;&gt;"",วันทำงาน!J78,"")</f>
        <v/>
      </c>
      <c r="S78" s="129" t="str">
        <f>IF(วันทำงาน!K78&lt;&gt;"",วันทำงาน!K78,"")</f>
        <v/>
      </c>
      <c r="T78" s="162" t="str">
        <f>IF(วันทำงาน!AZ78&lt;&gt;"",วันทำงาน!AZ78,"")</f>
        <v/>
      </c>
      <c r="U78" s="110" t="str">
        <f>IF(A78="","",_xlfn.IFNA(VLOOKUP($F78,เงื่อนไข!$A$4:$P$7,3,0),0))</f>
        <v/>
      </c>
      <c r="V78" s="110">
        <f t="shared" si="14"/>
        <v>0</v>
      </c>
      <c r="W78" s="109" t="str">
        <f t="shared" si="15"/>
        <v/>
      </c>
      <c r="X78" s="196" t="str">
        <f t="shared" si="16"/>
        <v/>
      </c>
      <c r="Y78" s="193">
        <f>วันทำงาน!AQ78</f>
        <v>0</v>
      </c>
      <c r="Z78" s="155"/>
      <c r="AA78" s="155">
        <f>IF($W78="",0,IF($W78&gt;=100%,เงื่อนไข!$H$4,IF($W78&gt;=80%,เงื่อนไข!$G$4,IF($W78&gt;=50%,เงื่อนไข!$F$4,IF($W78&lt;50%,เงื่อนไข!$E$4)))))</f>
        <v>0</v>
      </c>
      <c r="AB78" s="186">
        <f t="shared" si="17"/>
        <v>0</v>
      </c>
      <c r="AC78" s="146">
        <f t="shared" si="18"/>
        <v>0</v>
      </c>
      <c r="AD78" s="182">
        <f>IF(AB78=0,0,AB78/$R78*เงื่อนไข!$B$4)</f>
        <v>0</v>
      </c>
      <c r="AE78" s="188">
        <f t="shared" si="19"/>
        <v>0</v>
      </c>
      <c r="AF78" s="182">
        <f>SUMIF(วันทำงาน!$F$164:$F$254,$B78,วันทำงาน!$J$164:$J$254)</f>
        <v>0</v>
      </c>
      <c r="AG78" s="190">
        <f>IF((AND($W78&gt;=100%,$W78&lt;&gt;"")),เงื่อนไข!$F$8*Y78/$V78,0)</f>
        <v>0</v>
      </c>
      <c r="AH78" s="188">
        <f>SUM(วันทำงาน!AR78:AT78,วันทำงาน!AV78:AX78)</f>
        <v>0</v>
      </c>
      <c r="AI78" s="155"/>
      <c r="AJ78" s="155">
        <f>IF($W78="",0,IF($W78&gt;=100%,เงื่อนไข!$L$4,IF($W78&gt;=80%,เงื่อนไข!$K$4,IF($W78&gt;=50%,เงื่อนไข!$J$4,IF($W78&lt;50%,เงื่อนไข!$I$4)))))</f>
        <v>0</v>
      </c>
      <c r="AK78" s="186">
        <f t="shared" si="20"/>
        <v>0</v>
      </c>
      <c r="AL78" s="182">
        <f t="shared" si="21"/>
        <v>0</v>
      </c>
      <c r="AM78" s="182">
        <f>IF(AK78=0,0,AK78/$R78*เงื่อนไข!$B$4)</f>
        <v>0</v>
      </c>
      <c r="AN78" s="188">
        <f t="shared" si="22"/>
        <v>0</v>
      </c>
      <c r="AO78" s="182">
        <f>SUMIF(วันทำงาน!$F$164:$F$254,$B78,วันทำงาน!$K$164:$K$254)</f>
        <v>0</v>
      </c>
      <c r="AP78" s="190">
        <f>IF((AND($W78&gt;=100%,$W78&lt;&gt;"")),เงื่อนไข!$F$8*AH78/$V78,0)</f>
        <v>0</v>
      </c>
      <c r="AQ78" s="193">
        <f>วันทำงาน!AU78</f>
        <v>0</v>
      </c>
      <c r="AR78" s="155"/>
      <c r="AS78" s="155">
        <f>IF(W78="",0,IF($W78&gt;=100%,เงื่อนไข!$P$4,IF($W78&gt;=80%,เงื่อนไข!$O$4,IF($W78&gt;=50%,เงื่อนไข!$N$4,IF($W78&lt;50%,เงื่อนไข!$M$4)))))</f>
        <v>0</v>
      </c>
      <c r="AT78" s="186">
        <f t="shared" si="23"/>
        <v>0</v>
      </c>
      <c r="AU78" s="182">
        <f t="shared" si="24"/>
        <v>0</v>
      </c>
      <c r="AV78" s="182">
        <f>IF(AT78=0,0,AT78/$R78*เงื่อนไข!$B$4)</f>
        <v>0</v>
      </c>
      <c r="AW78" s="188">
        <f t="shared" si="25"/>
        <v>0</v>
      </c>
      <c r="AX78" s="182">
        <f>SUMIF(วันทำงาน!$F$164:$F$254,$B78,วันทำงาน!$L$164:$L$254)</f>
        <v>0</v>
      </c>
      <c r="AY78" s="190">
        <f>IF((AND($W78&gt;=100%,$W78&lt;&gt;"")),เงื่อนไข!$F$8*AQ78/$V78,0)</f>
        <v>0</v>
      </c>
    </row>
    <row r="79" spans="1:51" s="6" customFormat="1" ht="13.2" customHeight="1" x14ac:dyDescent="0.25">
      <c r="A79" s="129" t="str">
        <f>IF(วันทำงาน!A79&lt;&gt;"",วันทำงาน!A79,"")</f>
        <v/>
      </c>
      <c r="B79" s="129" t="str">
        <f>IF(วันทำงาน!B79&lt;&gt;"",วันทำงาน!B79,"")</f>
        <v/>
      </c>
      <c r="C79" s="129"/>
      <c r="D79" s="129" t="str">
        <f>IF(วันทำงาน!C79&lt;&gt;"",วันทำงาน!C79,"")</f>
        <v/>
      </c>
      <c r="E79" s="130" t="str">
        <f>IF(วันทำงาน!D79&lt;&gt;"",วันทำงาน!D79,"")</f>
        <v/>
      </c>
      <c r="F79" s="93" t="str">
        <f>IF(วันทำงาน!E79&lt;&gt;"",วันทำงาน!E79,"")</f>
        <v/>
      </c>
      <c r="G79" s="129" t="str">
        <f>IF(วันทำงาน!F79&lt;&gt;"",วันทำงาน!F79,"")</f>
        <v/>
      </c>
      <c r="H79" s="141" t="str">
        <f>IF(F79="Salesman",วันทำงาน!G79,"")</f>
        <v/>
      </c>
      <c r="I79" s="146" t="str">
        <f>IF($H79="","",AB79/$R79*(100%-เงื่อนไข!$B$4))</f>
        <v/>
      </c>
      <c r="J79" s="146" t="str">
        <f>IF($H79="","",AK79/$R79*(100%-เงื่อนไข!$B$4))</f>
        <v/>
      </c>
      <c r="K79" s="146" t="str">
        <f>IF($H79="","",AT79/$R79*(100%-เงื่อนไข!$B$4))</f>
        <v/>
      </c>
      <c r="L79" s="146" t="str">
        <f t="shared" si="12"/>
        <v/>
      </c>
      <c r="M79" s="147" t="str">
        <f>IF((OR(วันทำงาน!H79="",$F$1="")),"",IF(F79="Salesman",วันทำงาน!H79,""))</f>
        <v/>
      </c>
      <c r="N79" s="115">
        <f>IF($M79="",0,IF($X79="P",Y79*เงื่อนไข!$C$5,0))</f>
        <v>0</v>
      </c>
      <c r="O79" s="115">
        <f>IF($M79="",0,IF($X79="P",AH79*เงื่อนไข!$C$5,0))</f>
        <v>0</v>
      </c>
      <c r="P79" s="146">
        <f>IF($M79="",0,IF($X79="P",AQ79*เงื่อนไข!$C$5,0))</f>
        <v>0</v>
      </c>
      <c r="Q79" s="146">
        <f t="shared" si="13"/>
        <v>0</v>
      </c>
      <c r="R79" s="129" t="str">
        <f>IF(วันทำงาน!J79&lt;&gt;"",วันทำงาน!J79,"")</f>
        <v/>
      </c>
      <c r="S79" s="129" t="str">
        <f>IF(วันทำงาน!K79&lt;&gt;"",วันทำงาน!K79,"")</f>
        <v/>
      </c>
      <c r="T79" s="162" t="str">
        <f>IF(วันทำงาน!AZ79&lt;&gt;"",วันทำงาน!AZ79,"")</f>
        <v/>
      </c>
      <c r="U79" s="110" t="str">
        <f>IF(A79="","",_xlfn.IFNA(VLOOKUP($F79,เงื่อนไข!$A$4:$P$7,3,0),0))</f>
        <v/>
      </c>
      <c r="V79" s="110">
        <f t="shared" si="14"/>
        <v>0</v>
      </c>
      <c r="W79" s="109" t="str">
        <f t="shared" si="15"/>
        <v/>
      </c>
      <c r="X79" s="196" t="str">
        <f t="shared" si="16"/>
        <v/>
      </c>
      <c r="Y79" s="193">
        <f>วันทำงาน!AQ79</f>
        <v>0</v>
      </c>
      <c r="Z79" s="155"/>
      <c r="AA79" s="155">
        <f>IF($W79="",0,IF($W79&gt;=100%,เงื่อนไข!$H$4,IF($W79&gt;=80%,เงื่อนไข!$G$4,IF($W79&gt;=50%,เงื่อนไข!$F$4,IF($W79&lt;50%,เงื่อนไข!$E$4)))))</f>
        <v>0</v>
      </c>
      <c r="AB79" s="186">
        <f t="shared" si="17"/>
        <v>0</v>
      </c>
      <c r="AC79" s="146">
        <f t="shared" si="18"/>
        <v>0</v>
      </c>
      <c r="AD79" s="182">
        <f>IF(AB79=0,0,AB79/$R79*เงื่อนไข!$B$4)</f>
        <v>0</v>
      </c>
      <c r="AE79" s="188">
        <f t="shared" si="19"/>
        <v>0</v>
      </c>
      <c r="AF79" s="182">
        <f>SUMIF(วันทำงาน!$F$164:$F$254,$B79,วันทำงาน!$J$164:$J$254)</f>
        <v>0</v>
      </c>
      <c r="AG79" s="190">
        <f>IF((AND($W79&gt;=100%,$W79&lt;&gt;"")),เงื่อนไข!$F$8*Y79/$V79,0)</f>
        <v>0</v>
      </c>
      <c r="AH79" s="188">
        <f>SUM(วันทำงาน!AR79:AT79,วันทำงาน!AV79:AX79)</f>
        <v>0</v>
      </c>
      <c r="AI79" s="155"/>
      <c r="AJ79" s="155">
        <f>IF($W79="",0,IF($W79&gt;=100%,เงื่อนไข!$L$4,IF($W79&gt;=80%,เงื่อนไข!$K$4,IF($W79&gt;=50%,เงื่อนไข!$J$4,IF($W79&lt;50%,เงื่อนไข!$I$4)))))</f>
        <v>0</v>
      </c>
      <c r="AK79" s="186">
        <f t="shared" si="20"/>
        <v>0</v>
      </c>
      <c r="AL79" s="182">
        <f t="shared" si="21"/>
        <v>0</v>
      </c>
      <c r="AM79" s="182">
        <f>IF(AK79=0,0,AK79/$R79*เงื่อนไข!$B$4)</f>
        <v>0</v>
      </c>
      <c r="AN79" s="188">
        <f t="shared" si="22"/>
        <v>0</v>
      </c>
      <c r="AO79" s="182">
        <f>SUMIF(วันทำงาน!$F$164:$F$254,$B79,วันทำงาน!$K$164:$K$254)</f>
        <v>0</v>
      </c>
      <c r="AP79" s="190">
        <f>IF((AND($W79&gt;=100%,$W79&lt;&gt;"")),เงื่อนไข!$F$8*AH79/$V79,0)</f>
        <v>0</v>
      </c>
      <c r="AQ79" s="193">
        <f>วันทำงาน!AU79</f>
        <v>0</v>
      </c>
      <c r="AR79" s="155"/>
      <c r="AS79" s="155">
        <f>IF(W79="",0,IF($W79&gt;=100%,เงื่อนไข!$P$4,IF($W79&gt;=80%,เงื่อนไข!$O$4,IF($W79&gt;=50%,เงื่อนไข!$N$4,IF($W79&lt;50%,เงื่อนไข!$M$4)))))</f>
        <v>0</v>
      </c>
      <c r="AT79" s="186">
        <f t="shared" si="23"/>
        <v>0</v>
      </c>
      <c r="AU79" s="182">
        <f t="shared" si="24"/>
        <v>0</v>
      </c>
      <c r="AV79" s="182">
        <f>IF(AT79=0,0,AT79/$R79*เงื่อนไข!$B$4)</f>
        <v>0</v>
      </c>
      <c r="AW79" s="188">
        <f t="shared" si="25"/>
        <v>0</v>
      </c>
      <c r="AX79" s="182">
        <f>SUMIF(วันทำงาน!$F$164:$F$254,$B79,วันทำงาน!$L$164:$L$254)</f>
        <v>0</v>
      </c>
      <c r="AY79" s="190">
        <f>IF((AND($W79&gt;=100%,$W79&lt;&gt;"")),เงื่อนไข!$F$8*AQ79/$V79,0)</f>
        <v>0</v>
      </c>
    </row>
    <row r="80" spans="1:51" s="6" customFormat="1" ht="13.2" customHeight="1" x14ac:dyDescent="0.25">
      <c r="A80" s="129" t="str">
        <f>IF(วันทำงาน!A80&lt;&gt;"",วันทำงาน!A80,"")</f>
        <v/>
      </c>
      <c r="B80" s="129" t="str">
        <f>IF(วันทำงาน!B80&lt;&gt;"",วันทำงาน!B80,"")</f>
        <v/>
      </c>
      <c r="C80" s="129"/>
      <c r="D80" s="129" t="str">
        <f>IF(วันทำงาน!C80&lt;&gt;"",วันทำงาน!C80,"")</f>
        <v/>
      </c>
      <c r="E80" s="130" t="str">
        <f>IF(วันทำงาน!D80&lt;&gt;"",วันทำงาน!D80,"")</f>
        <v/>
      </c>
      <c r="F80" s="93" t="str">
        <f>IF(วันทำงาน!E80&lt;&gt;"",วันทำงาน!E80,"")</f>
        <v/>
      </c>
      <c r="G80" s="129" t="str">
        <f>IF(วันทำงาน!F80&lt;&gt;"",วันทำงาน!F80,"")</f>
        <v/>
      </c>
      <c r="H80" s="141" t="str">
        <f>IF(F80="Salesman",วันทำงาน!G80,"")</f>
        <v/>
      </c>
      <c r="I80" s="146" t="str">
        <f>IF($H80="","",AB80/$R80*(100%-เงื่อนไข!$B$4))</f>
        <v/>
      </c>
      <c r="J80" s="146" t="str">
        <f>IF($H80="","",AK80/$R80*(100%-เงื่อนไข!$B$4))</f>
        <v/>
      </c>
      <c r="K80" s="146" t="str">
        <f>IF($H80="","",AT80/$R80*(100%-เงื่อนไข!$B$4))</f>
        <v/>
      </c>
      <c r="L80" s="146" t="str">
        <f t="shared" ref="L80:L143" si="26">IF(H80="","",SUM(I80:K80))</f>
        <v/>
      </c>
      <c r="M80" s="147" t="str">
        <f>IF((OR(วันทำงาน!H80="",$F$1="")),"",IF(F80="Salesman",วันทำงาน!H80,""))</f>
        <v/>
      </c>
      <c r="N80" s="115">
        <f>IF($M80="",0,IF($X80="P",Y80*เงื่อนไข!$C$5,0))</f>
        <v>0</v>
      </c>
      <c r="O80" s="115">
        <f>IF($M80="",0,IF($X80="P",AH80*เงื่อนไข!$C$5,0))</f>
        <v>0</v>
      </c>
      <c r="P80" s="146">
        <f>IF($M80="",0,IF($X80="P",AQ80*เงื่อนไข!$C$5,0))</f>
        <v>0</v>
      </c>
      <c r="Q80" s="146">
        <f t="shared" ref="Q80:Q143" si="27">IF(M80="",0,SUM(N80:P80))</f>
        <v>0</v>
      </c>
      <c r="R80" s="129" t="str">
        <f>IF(วันทำงาน!J80&lt;&gt;"",วันทำงาน!J80,"")</f>
        <v/>
      </c>
      <c r="S80" s="129" t="str">
        <f>IF(วันทำงาน!K80&lt;&gt;"",วันทำงาน!K80,"")</f>
        <v/>
      </c>
      <c r="T80" s="162" t="str">
        <f>IF(วันทำงาน!AZ80&lt;&gt;"",วันทำงาน!AZ80,"")</f>
        <v/>
      </c>
      <c r="U80" s="110" t="str">
        <f>IF(A80="","",_xlfn.IFNA(VLOOKUP($F80,เงื่อนไข!$A$4:$P$7,3,0),0))</f>
        <v/>
      </c>
      <c r="V80" s="110">
        <f t="shared" ref="V80:V143" si="28">SUM(Y80,AH80,AQ80)</f>
        <v>0</v>
      </c>
      <c r="W80" s="109" t="str">
        <f t="shared" ref="W80:W143" si="29">IF((OR(U80=0,U80="")),"",V80/U80)</f>
        <v/>
      </c>
      <c r="X80" s="196" t="str">
        <f t="shared" ref="X80:X143" si="30">IF((AND(F80="Salesman",W80&gt;=80%)),"P","")</f>
        <v/>
      </c>
      <c r="Y80" s="193">
        <f>วันทำงาน!AQ80</f>
        <v>0</v>
      </c>
      <c r="Z80" s="155"/>
      <c r="AA80" s="155">
        <f>IF($W80="",0,IF($W80&gt;=100%,เงื่อนไข!$H$4,IF($W80&gt;=80%,เงื่อนไข!$G$4,IF($W80&gt;=50%,เงื่อนไข!$F$4,IF($W80&lt;50%,เงื่อนไข!$E$4)))))</f>
        <v>0</v>
      </c>
      <c r="AB80" s="186">
        <f t="shared" ref="AB80:AB143" si="31">Y80*AA80</f>
        <v>0</v>
      </c>
      <c r="AC80" s="146">
        <f t="shared" ref="AC80:AC143" si="32">IF(AB80=0,0,AB80/$R80)</f>
        <v>0</v>
      </c>
      <c r="AD80" s="182">
        <f>IF(AB80=0,0,AB80/$R80*เงื่อนไข!$B$4)</f>
        <v>0</v>
      </c>
      <c r="AE80" s="188">
        <f t="shared" ref="AE80:AE143" si="33">IF($F80="Trainer Rollout",VLOOKUP($B80,$M$15:$P$160,2,0),IF($F80="Driver",VLOOKUP($B80,$H$15:$K$160,2,0),IF((AND(AC80=0,AD80=0)),0,(AC80*($S80-$T80))+(AD80*$T80))-N80))</f>
        <v>0</v>
      </c>
      <c r="AF80" s="182">
        <f>SUMIF(วันทำงาน!$F$164:$F$254,$B80,วันทำงาน!$J$164:$J$254)</f>
        <v>0</v>
      </c>
      <c r="AG80" s="190">
        <f>IF((AND($W80&gt;=100%,$W80&lt;&gt;"")),เงื่อนไข!$F$8*Y80/$V80,0)</f>
        <v>0</v>
      </c>
      <c r="AH80" s="188">
        <f>SUM(วันทำงาน!AR80:AT80,วันทำงาน!AV80:AX80)</f>
        <v>0</v>
      </c>
      <c r="AI80" s="155"/>
      <c r="AJ80" s="155">
        <f>IF($W80="",0,IF($W80&gt;=100%,เงื่อนไข!$L$4,IF($W80&gt;=80%,เงื่อนไข!$K$4,IF($W80&gt;=50%,เงื่อนไข!$J$4,IF($W80&lt;50%,เงื่อนไข!$I$4)))))</f>
        <v>0</v>
      </c>
      <c r="AK80" s="186">
        <f t="shared" ref="AK80:AK143" si="34">AH80*AJ80</f>
        <v>0</v>
      </c>
      <c r="AL80" s="182">
        <f t="shared" ref="AL80:AL143" si="35">IF(AK80=0,0,AK80/$R80)</f>
        <v>0</v>
      </c>
      <c r="AM80" s="182">
        <f>IF(AK80=0,0,AK80/$R80*เงื่อนไข!$B$4)</f>
        <v>0</v>
      </c>
      <c r="AN80" s="188">
        <f t="shared" ref="AN80:AN143" si="36">IF($F80="Trainer Rollout",VLOOKUP($B80,$M$15:$P$160,3,0),IF($F80="Driver",VLOOKUP($B80,$H$15:$K$160,3,0),IF((AND(AL80=0,AM80=0)),0,(AL80*($S80-$T80))+(AM80*$T80))-O80))</f>
        <v>0</v>
      </c>
      <c r="AO80" s="182">
        <f>SUMIF(วันทำงาน!$F$164:$F$254,$B80,วันทำงาน!$K$164:$K$254)</f>
        <v>0</v>
      </c>
      <c r="AP80" s="190">
        <f>IF((AND($W80&gt;=100%,$W80&lt;&gt;"")),เงื่อนไข!$F$8*AH80/$V80,0)</f>
        <v>0</v>
      </c>
      <c r="AQ80" s="193">
        <f>วันทำงาน!AU80</f>
        <v>0</v>
      </c>
      <c r="AR80" s="155"/>
      <c r="AS80" s="155">
        <f>IF(W80="",0,IF($W80&gt;=100%,เงื่อนไข!$P$4,IF($W80&gt;=80%,เงื่อนไข!$O$4,IF($W80&gt;=50%,เงื่อนไข!$N$4,IF($W80&lt;50%,เงื่อนไข!$M$4)))))</f>
        <v>0</v>
      </c>
      <c r="AT80" s="186">
        <f t="shared" ref="AT80:AT143" si="37">AQ80*AS80</f>
        <v>0</v>
      </c>
      <c r="AU80" s="182">
        <f t="shared" ref="AU80:AU143" si="38">IF(AT80=0,0,AT80/$R80)</f>
        <v>0</v>
      </c>
      <c r="AV80" s="182">
        <f>IF(AT80=0,0,AT80/$R80*เงื่อนไข!$B$4)</f>
        <v>0</v>
      </c>
      <c r="AW80" s="188">
        <f t="shared" ref="AW80:AW143" si="39">IF($F80="Trainer Rollout",VLOOKUP($B80,$M$15:$P$160,4,0),IF($F80="Driver",VLOOKUP($B80,$H$15:$K$160,4,0),IF((AND(AU80=0,AV80=0)),0,(AU80*($S80-$T80))+(AV80*$T80))-P80))</f>
        <v>0</v>
      </c>
      <c r="AX80" s="182">
        <f>SUMIF(วันทำงาน!$F$164:$F$254,$B80,วันทำงาน!$L$164:$L$254)</f>
        <v>0</v>
      </c>
      <c r="AY80" s="190">
        <f>IF((AND($W80&gt;=100%,$W80&lt;&gt;"")),เงื่อนไข!$F$8*AQ80/$V80,0)</f>
        <v>0</v>
      </c>
    </row>
    <row r="81" spans="1:51" s="6" customFormat="1" ht="13.2" customHeight="1" x14ac:dyDescent="0.25">
      <c r="A81" s="129" t="str">
        <f>IF(วันทำงาน!A81&lt;&gt;"",วันทำงาน!A81,"")</f>
        <v/>
      </c>
      <c r="B81" s="129" t="str">
        <f>IF(วันทำงาน!B81&lt;&gt;"",วันทำงาน!B81,"")</f>
        <v/>
      </c>
      <c r="C81" s="129"/>
      <c r="D81" s="129" t="str">
        <f>IF(วันทำงาน!C81&lt;&gt;"",วันทำงาน!C81,"")</f>
        <v/>
      </c>
      <c r="E81" s="130" t="str">
        <f>IF(วันทำงาน!D81&lt;&gt;"",วันทำงาน!D81,"")</f>
        <v/>
      </c>
      <c r="F81" s="93" t="str">
        <f>IF(วันทำงาน!E81&lt;&gt;"",วันทำงาน!E81,"")</f>
        <v/>
      </c>
      <c r="G81" s="129" t="str">
        <f>IF(วันทำงาน!F81&lt;&gt;"",วันทำงาน!F81,"")</f>
        <v/>
      </c>
      <c r="H81" s="141" t="str">
        <f>IF(F81="Salesman",วันทำงาน!G81,"")</f>
        <v/>
      </c>
      <c r="I81" s="146" t="str">
        <f>IF($H81="","",AB81/$R81*(100%-เงื่อนไข!$B$4))</f>
        <v/>
      </c>
      <c r="J81" s="146" t="str">
        <f>IF($H81="","",AK81/$R81*(100%-เงื่อนไข!$B$4))</f>
        <v/>
      </c>
      <c r="K81" s="146" t="str">
        <f>IF($H81="","",AT81/$R81*(100%-เงื่อนไข!$B$4))</f>
        <v/>
      </c>
      <c r="L81" s="146" t="str">
        <f t="shared" si="26"/>
        <v/>
      </c>
      <c r="M81" s="147" t="str">
        <f>IF((OR(วันทำงาน!H81="",$F$1="")),"",IF(F81="Salesman",วันทำงาน!H81,""))</f>
        <v/>
      </c>
      <c r="N81" s="115">
        <f>IF($M81="",0,IF($X81="P",Y81*เงื่อนไข!$C$5,0))</f>
        <v>0</v>
      </c>
      <c r="O81" s="115">
        <f>IF($M81="",0,IF($X81="P",AH81*เงื่อนไข!$C$5,0))</f>
        <v>0</v>
      </c>
      <c r="P81" s="146">
        <f>IF($M81="",0,IF($X81="P",AQ81*เงื่อนไข!$C$5,0))</f>
        <v>0</v>
      </c>
      <c r="Q81" s="146">
        <f t="shared" si="27"/>
        <v>0</v>
      </c>
      <c r="R81" s="129" t="str">
        <f>IF(วันทำงาน!J81&lt;&gt;"",วันทำงาน!J81,"")</f>
        <v/>
      </c>
      <c r="S81" s="129" t="str">
        <f>IF(วันทำงาน!K81&lt;&gt;"",วันทำงาน!K81,"")</f>
        <v/>
      </c>
      <c r="T81" s="162" t="str">
        <f>IF(วันทำงาน!AZ81&lt;&gt;"",วันทำงาน!AZ81,"")</f>
        <v/>
      </c>
      <c r="U81" s="110" t="str">
        <f>IF(A81="","",_xlfn.IFNA(VLOOKUP($F81,เงื่อนไข!$A$4:$P$7,3,0),0))</f>
        <v/>
      </c>
      <c r="V81" s="110">
        <f t="shared" si="28"/>
        <v>0</v>
      </c>
      <c r="W81" s="109" t="str">
        <f t="shared" si="29"/>
        <v/>
      </c>
      <c r="X81" s="196" t="str">
        <f t="shared" si="30"/>
        <v/>
      </c>
      <c r="Y81" s="193">
        <f>วันทำงาน!AQ81</f>
        <v>0</v>
      </c>
      <c r="Z81" s="155"/>
      <c r="AA81" s="155">
        <f>IF($W81="",0,IF($W81&gt;=100%,เงื่อนไข!$H$4,IF($W81&gt;=80%,เงื่อนไข!$G$4,IF($W81&gt;=50%,เงื่อนไข!$F$4,IF($W81&lt;50%,เงื่อนไข!$E$4)))))</f>
        <v>0</v>
      </c>
      <c r="AB81" s="186">
        <f t="shared" si="31"/>
        <v>0</v>
      </c>
      <c r="AC81" s="146">
        <f t="shared" si="32"/>
        <v>0</v>
      </c>
      <c r="AD81" s="182">
        <f>IF(AB81=0,0,AB81/$R81*เงื่อนไข!$B$4)</f>
        <v>0</v>
      </c>
      <c r="AE81" s="188">
        <f t="shared" si="33"/>
        <v>0</v>
      </c>
      <c r="AF81" s="182">
        <f>SUMIF(วันทำงาน!$F$164:$F$254,$B81,วันทำงาน!$J$164:$J$254)</f>
        <v>0</v>
      </c>
      <c r="AG81" s="190">
        <f>IF((AND($W81&gt;=100%,$W81&lt;&gt;"")),เงื่อนไข!$F$8*Y81/$V81,0)</f>
        <v>0</v>
      </c>
      <c r="AH81" s="188">
        <f>SUM(วันทำงาน!AR81:AT81,วันทำงาน!AV81:AX81)</f>
        <v>0</v>
      </c>
      <c r="AI81" s="155"/>
      <c r="AJ81" s="155">
        <f>IF($W81="",0,IF($W81&gt;=100%,เงื่อนไข!$L$4,IF($W81&gt;=80%,เงื่อนไข!$K$4,IF($W81&gt;=50%,เงื่อนไข!$J$4,IF($W81&lt;50%,เงื่อนไข!$I$4)))))</f>
        <v>0</v>
      </c>
      <c r="AK81" s="186">
        <f t="shared" si="34"/>
        <v>0</v>
      </c>
      <c r="AL81" s="182">
        <f t="shared" si="35"/>
        <v>0</v>
      </c>
      <c r="AM81" s="182">
        <f>IF(AK81=0,0,AK81/$R81*เงื่อนไข!$B$4)</f>
        <v>0</v>
      </c>
      <c r="AN81" s="188">
        <f t="shared" si="36"/>
        <v>0</v>
      </c>
      <c r="AO81" s="182">
        <f>SUMIF(วันทำงาน!$F$164:$F$254,$B81,วันทำงาน!$K$164:$K$254)</f>
        <v>0</v>
      </c>
      <c r="AP81" s="190">
        <f>IF((AND($W81&gt;=100%,$W81&lt;&gt;"")),เงื่อนไข!$F$8*AH81/$V81,0)</f>
        <v>0</v>
      </c>
      <c r="AQ81" s="193">
        <f>วันทำงาน!AU81</f>
        <v>0</v>
      </c>
      <c r="AR81" s="155"/>
      <c r="AS81" s="155">
        <f>IF(W81="",0,IF($W81&gt;=100%,เงื่อนไข!$P$4,IF($W81&gt;=80%,เงื่อนไข!$O$4,IF($W81&gt;=50%,เงื่อนไข!$N$4,IF($W81&lt;50%,เงื่อนไข!$M$4)))))</f>
        <v>0</v>
      </c>
      <c r="AT81" s="186">
        <f t="shared" si="37"/>
        <v>0</v>
      </c>
      <c r="AU81" s="182">
        <f t="shared" si="38"/>
        <v>0</v>
      </c>
      <c r="AV81" s="182">
        <f>IF(AT81=0,0,AT81/$R81*เงื่อนไข!$B$4)</f>
        <v>0</v>
      </c>
      <c r="AW81" s="188">
        <f t="shared" si="39"/>
        <v>0</v>
      </c>
      <c r="AX81" s="182">
        <f>SUMIF(วันทำงาน!$F$164:$F$254,$B81,วันทำงาน!$L$164:$L$254)</f>
        <v>0</v>
      </c>
      <c r="AY81" s="190">
        <f>IF((AND($W81&gt;=100%,$W81&lt;&gt;"")),เงื่อนไข!$F$8*AQ81/$V81,0)</f>
        <v>0</v>
      </c>
    </row>
    <row r="82" spans="1:51" s="6" customFormat="1" ht="13.2" customHeight="1" x14ac:dyDescent="0.25">
      <c r="A82" s="129" t="str">
        <f>IF(วันทำงาน!A82&lt;&gt;"",วันทำงาน!A82,"")</f>
        <v/>
      </c>
      <c r="B82" s="129" t="str">
        <f>IF(วันทำงาน!B82&lt;&gt;"",วันทำงาน!B82,"")</f>
        <v/>
      </c>
      <c r="C82" s="129"/>
      <c r="D82" s="129" t="str">
        <f>IF(วันทำงาน!C82&lt;&gt;"",วันทำงาน!C82,"")</f>
        <v/>
      </c>
      <c r="E82" s="130" t="str">
        <f>IF(วันทำงาน!D82&lt;&gt;"",วันทำงาน!D82,"")</f>
        <v/>
      </c>
      <c r="F82" s="93" t="str">
        <f>IF(วันทำงาน!E82&lt;&gt;"",วันทำงาน!E82,"")</f>
        <v/>
      </c>
      <c r="G82" s="129" t="str">
        <f>IF(วันทำงาน!F82&lt;&gt;"",วันทำงาน!F82,"")</f>
        <v/>
      </c>
      <c r="H82" s="141" t="str">
        <f>IF(F82="Salesman",วันทำงาน!G82,"")</f>
        <v/>
      </c>
      <c r="I82" s="146" t="str">
        <f>IF($H82="","",AB82/$R82*(100%-เงื่อนไข!$B$4))</f>
        <v/>
      </c>
      <c r="J82" s="146" t="str">
        <f>IF($H82="","",AK82/$R82*(100%-เงื่อนไข!$B$4))</f>
        <v/>
      </c>
      <c r="K82" s="146" t="str">
        <f>IF($H82="","",AT82/$R82*(100%-เงื่อนไข!$B$4))</f>
        <v/>
      </c>
      <c r="L82" s="146" t="str">
        <f t="shared" si="26"/>
        <v/>
      </c>
      <c r="M82" s="147" t="str">
        <f>IF((OR(วันทำงาน!H82="",$F$1="")),"",IF(F82="Salesman",วันทำงาน!H82,""))</f>
        <v/>
      </c>
      <c r="N82" s="115">
        <f>IF($M82="",0,IF($X82="P",Y82*เงื่อนไข!$C$5,0))</f>
        <v>0</v>
      </c>
      <c r="O82" s="115">
        <f>IF($M82="",0,IF($X82="P",AH82*เงื่อนไข!$C$5,0))</f>
        <v>0</v>
      </c>
      <c r="P82" s="146">
        <f>IF($M82="",0,IF($X82="P",AQ82*เงื่อนไข!$C$5,0))</f>
        <v>0</v>
      </c>
      <c r="Q82" s="146">
        <f t="shared" si="27"/>
        <v>0</v>
      </c>
      <c r="R82" s="129" t="str">
        <f>IF(วันทำงาน!J82&lt;&gt;"",วันทำงาน!J82,"")</f>
        <v/>
      </c>
      <c r="S82" s="129" t="str">
        <f>IF(วันทำงาน!K82&lt;&gt;"",วันทำงาน!K82,"")</f>
        <v/>
      </c>
      <c r="T82" s="162" t="str">
        <f>IF(วันทำงาน!AZ82&lt;&gt;"",วันทำงาน!AZ82,"")</f>
        <v/>
      </c>
      <c r="U82" s="110" t="str">
        <f>IF(A82="","",_xlfn.IFNA(VLOOKUP($F82,เงื่อนไข!$A$4:$P$7,3,0),0))</f>
        <v/>
      </c>
      <c r="V82" s="110">
        <f t="shared" si="28"/>
        <v>0</v>
      </c>
      <c r="W82" s="109" t="str">
        <f t="shared" si="29"/>
        <v/>
      </c>
      <c r="X82" s="196" t="str">
        <f t="shared" si="30"/>
        <v/>
      </c>
      <c r="Y82" s="193">
        <f>วันทำงาน!AQ82</f>
        <v>0</v>
      </c>
      <c r="Z82" s="155"/>
      <c r="AA82" s="155">
        <f>IF($W82="",0,IF($W82&gt;=100%,เงื่อนไข!$H$4,IF($W82&gt;=80%,เงื่อนไข!$G$4,IF($W82&gt;=50%,เงื่อนไข!$F$4,IF($W82&lt;50%,เงื่อนไข!$E$4)))))</f>
        <v>0</v>
      </c>
      <c r="AB82" s="186">
        <f t="shared" si="31"/>
        <v>0</v>
      </c>
      <c r="AC82" s="146">
        <f t="shared" si="32"/>
        <v>0</v>
      </c>
      <c r="AD82" s="182">
        <f>IF(AB82=0,0,AB82/$R82*เงื่อนไข!$B$4)</f>
        <v>0</v>
      </c>
      <c r="AE82" s="188">
        <f t="shared" si="33"/>
        <v>0</v>
      </c>
      <c r="AF82" s="182">
        <f>SUMIF(วันทำงาน!$F$164:$F$254,$B82,วันทำงาน!$J$164:$J$254)</f>
        <v>0</v>
      </c>
      <c r="AG82" s="190">
        <f>IF((AND($W82&gt;=100%,$W82&lt;&gt;"")),เงื่อนไข!$F$8*Y82/$V82,0)</f>
        <v>0</v>
      </c>
      <c r="AH82" s="188">
        <f>SUM(วันทำงาน!AR82:AT82,วันทำงาน!AV82:AX82)</f>
        <v>0</v>
      </c>
      <c r="AI82" s="155"/>
      <c r="AJ82" s="155">
        <f>IF($W82="",0,IF($W82&gt;=100%,เงื่อนไข!$L$4,IF($W82&gt;=80%,เงื่อนไข!$K$4,IF($W82&gt;=50%,เงื่อนไข!$J$4,IF($W82&lt;50%,เงื่อนไข!$I$4)))))</f>
        <v>0</v>
      </c>
      <c r="AK82" s="186">
        <f t="shared" si="34"/>
        <v>0</v>
      </c>
      <c r="AL82" s="182">
        <f t="shared" si="35"/>
        <v>0</v>
      </c>
      <c r="AM82" s="182">
        <f>IF(AK82=0,0,AK82/$R82*เงื่อนไข!$B$4)</f>
        <v>0</v>
      </c>
      <c r="AN82" s="188">
        <f t="shared" si="36"/>
        <v>0</v>
      </c>
      <c r="AO82" s="182">
        <f>SUMIF(วันทำงาน!$F$164:$F$254,$B82,วันทำงาน!$K$164:$K$254)</f>
        <v>0</v>
      </c>
      <c r="AP82" s="190">
        <f>IF((AND($W82&gt;=100%,$W82&lt;&gt;"")),เงื่อนไข!$F$8*AH82/$V82,0)</f>
        <v>0</v>
      </c>
      <c r="AQ82" s="193">
        <f>วันทำงาน!AU82</f>
        <v>0</v>
      </c>
      <c r="AR82" s="155"/>
      <c r="AS82" s="155">
        <f>IF(W82="",0,IF($W82&gt;=100%,เงื่อนไข!$P$4,IF($W82&gt;=80%,เงื่อนไข!$O$4,IF($W82&gt;=50%,เงื่อนไข!$N$4,IF($W82&lt;50%,เงื่อนไข!$M$4)))))</f>
        <v>0</v>
      </c>
      <c r="AT82" s="186">
        <f t="shared" si="37"/>
        <v>0</v>
      </c>
      <c r="AU82" s="182">
        <f t="shared" si="38"/>
        <v>0</v>
      </c>
      <c r="AV82" s="182">
        <f>IF(AT82=0,0,AT82/$R82*เงื่อนไข!$B$4)</f>
        <v>0</v>
      </c>
      <c r="AW82" s="188">
        <f t="shared" si="39"/>
        <v>0</v>
      </c>
      <c r="AX82" s="182">
        <f>SUMIF(วันทำงาน!$F$164:$F$254,$B82,วันทำงาน!$L$164:$L$254)</f>
        <v>0</v>
      </c>
      <c r="AY82" s="190">
        <f>IF((AND($W82&gt;=100%,$W82&lt;&gt;"")),เงื่อนไข!$F$8*AQ82/$V82,0)</f>
        <v>0</v>
      </c>
    </row>
    <row r="83" spans="1:51" s="6" customFormat="1" ht="13.2" customHeight="1" x14ac:dyDescent="0.25">
      <c r="A83" s="129" t="str">
        <f>IF(วันทำงาน!A83&lt;&gt;"",วันทำงาน!A83,"")</f>
        <v/>
      </c>
      <c r="B83" s="129" t="str">
        <f>IF(วันทำงาน!B83&lt;&gt;"",วันทำงาน!B83,"")</f>
        <v/>
      </c>
      <c r="C83" s="129"/>
      <c r="D83" s="129" t="str">
        <f>IF(วันทำงาน!C83&lt;&gt;"",วันทำงาน!C83,"")</f>
        <v/>
      </c>
      <c r="E83" s="130" t="str">
        <f>IF(วันทำงาน!D83&lt;&gt;"",วันทำงาน!D83,"")</f>
        <v/>
      </c>
      <c r="F83" s="93" t="str">
        <f>IF(วันทำงาน!E83&lt;&gt;"",วันทำงาน!E83,"")</f>
        <v/>
      </c>
      <c r="G83" s="129" t="str">
        <f>IF(วันทำงาน!F83&lt;&gt;"",วันทำงาน!F83,"")</f>
        <v/>
      </c>
      <c r="H83" s="141" t="str">
        <f>IF(F83="Salesman",วันทำงาน!G83,"")</f>
        <v/>
      </c>
      <c r="I83" s="146" t="str">
        <f>IF($H83="","",AB83/$R83*(100%-เงื่อนไข!$B$4))</f>
        <v/>
      </c>
      <c r="J83" s="146" t="str">
        <f>IF($H83="","",AK83/$R83*(100%-เงื่อนไข!$B$4))</f>
        <v/>
      </c>
      <c r="K83" s="146" t="str">
        <f>IF($H83="","",AT83/$R83*(100%-เงื่อนไข!$B$4))</f>
        <v/>
      </c>
      <c r="L83" s="146" t="str">
        <f t="shared" si="26"/>
        <v/>
      </c>
      <c r="M83" s="147" t="str">
        <f>IF((OR(วันทำงาน!H83="",$F$1="")),"",IF(F83="Salesman",วันทำงาน!H83,""))</f>
        <v/>
      </c>
      <c r="N83" s="115">
        <f>IF($M83="",0,IF($X83="P",Y83*เงื่อนไข!$C$5,0))</f>
        <v>0</v>
      </c>
      <c r="O83" s="115">
        <f>IF($M83="",0,IF($X83="P",AH83*เงื่อนไข!$C$5,0))</f>
        <v>0</v>
      </c>
      <c r="P83" s="146">
        <f>IF($M83="",0,IF($X83="P",AQ83*เงื่อนไข!$C$5,0))</f>
        <v>0</v>
      </c>
      <c r="Q83" s="146">
        <f t="shared" si="27"/>
        <v>0</v>
      </c>
      <c r="R83" s="129" t="str">
        <f>IF(วันทำงาน!J83&lt;&gt;"",วันทำงาน!J83,"")</f>
        <v/>
      </c>
      <c r="S83" s="129" t="str">
        <f>IF(วันทำงาน!K83&lt;&gt;"",วันทำงาน!K83,"")</f>
        <v/>
      </c>
      <c r="T83" s="162" t="str">
        <f>IF(วันทำงาน!AZ83&lt;&gt;"",วันทำงาน!AZ83,"")</f>
        <v/>
      </c>
      <c r="U83" s="110" t="str">
        <f>IF(A83="","",_xlfn.IFNA(VLOOKUP($F83,เงื่อนไข!$A$4:$P$7,3,0),0))</f>
        <v/>
      </c>
      <c r="V83" s="110">
        <f t="shared" si="28"/>
        <v>0</v>
      </c>
      <c r="W83" s="109" t="str">
        <f t="shared" si="29"/>
        <v/>
      </c>
      <c r="X83" s="196" t="str">
        <f t="shared" si="30"/>
        <v/>
      </c>
      <c r="Y83" s="193">
        <f>วันทำงาน!AQ83</f>
        <v>0</v>
      </c>
      <c r="Z83" s="155"/>
      <c r="AA83" s="155">
        <f>IF($W83="",0,IF($W83&gt;=100%,เงื่อนไข!$H$4,IF($W83&gt;=80%,เงื่อนไข!$G$4,IF($W83&gt;=50%,เงื่อนไข!$F$4,IF($W83&lt;50%,เงื่อนไข!$E$4)))))</f>
        <v>0</v>
      </c>
      <c r="AB83" s="186">
        <f t="shared" si="31"/>
        <v>0</v>
      </c>
      <c r="AC83" s="146">
        <f t="shared" si="32"/>
        <v>0</v>
      </c>
      <c r="AD83" s="182">
        <f>IF(AB83=0,0,AB83/$R83*เงื่อนไข!$B$4)</f>
        <v>0</v>
      </c>
      <c r="AE83" s="188">
        <f t="shared" si="33"/>
        <v>0</v>
      </c>
      <c r="AF83" s="182">
        <f>SUMIF(วันทำงาน!$F$164:$F$254,$B83,วันทำงาน!$J$164:$J$254)</f>
        <v>0</v>
      </c>
      <c r="AG83" s="190">
        <f>IF((AND($W83&gt;=100%,$W83&lt;&gt;"")),เงื่อนไข!$F$8*Y83/$V83,0)</f>
        <v>0</v>
      </c>
      <c r="AH83" s="188">
        <f>SUM(วันทำงาน!AR83:AT83,วันทำงาน!AV83:AX83)</f>
        <v>0</v>
      </c>
      <c r="AI83" s="155"/>
      <c r="AJ83" s="155">
        <f>IF($W83="",0,IF($W83&gt;=100%,เงื่อนไข!$L$4,IF($W83&gt;=80%,เงื่อนไข!$K$4,IF($W83&gt;=50%,เงื่อนไข!$J$4,IF($W83&lt;50%,เงื่อนไข!$I$4)))))</f>
        <v>0</v>
      </c>
      <c r="AK83" s="186">
        <f t="shared" si="34"/>
        <v>0</v>
      </c>
      <c r="AL83" s="182">
        <f t="shared" si="35"/>
        <v>0</v>
      </c>
      <c r="AM83" s="182">
        <f>IF(AK83=0,0,AK83/$R83*เงื่อนไข!$B$4)</f>
        <v>0</v>
      </c>
      <c r="AN83" s="188">
        <f t="shared" si="36"/>
        <v>0</v>
      </c>
      <c r="AO83" s="182">
        <f>SUMIF(วันทำงาน!$F$164:$F$254,$B83,วันทำงาน!$K$164:$K$254)</f>
        <v>0</v>
      </c>
      <c r="AP83" s="190">
        <f>IF((AND($W83&gt;=100%,$W83&lt;&gt;"")),เงื่อนไข!$F$8*AH83/$V83,0)</f>
        <v>0</v>
      </c>
      <c r="AQ83" s="193">
        <f>วันทำงาน!AU83</f>
        <v>0</v>
      </c>
      <c r="AR83" s="155"/>
      <c r="AS83" s="155">
        <f>IF(W83="",0,IF($W83&gt;=100%,เงื่อนไข!$P$4,IF($W83&gt;=80%,เงื่อนไข!$O$4,IF($W83&gt;=50%,เงื่อนไข!$N$4,IF($W83&lt;50%,เงื่อนไข!$M$4)))))</f>
        <v>0</v>
      </c>
      <c r="AT83" s="186">
        <f t="shared" si="37"/>
        <v>0</v>
      </c>
      <c r="AU83" s="182">
        <f t="shared" si="38"/>
        <v>0</v>
      </c>
      <c r="AV83" s="182">
        <f>IF(AT83=0,0,AT83/$R83*เงื่อนไข!$B$4)</f>
        <v>0</v>
      </c>
      <c r="AW83" s="188">
        <f t="shared" si="39"/>
        <v>0</v>
      </c>
      <c r="AX83" s="182">
        <f>SUMIF(วันทำงาน!$F$164:$F$254,$B83,วันทำงาน!$L$164:$L$254)</f>
        <v>0</v>
      </c>
      <c r="AY83" s="190">
        <f>IF((AND($W83&gt;=100%,$W83&lt;&gt;"")),เงื่อนไข!$F$8*AQ83/$V83,0)</f>
        <v>0</v>
      </c>
    </row>
    <row r="84" spans="1:51" s="6" customFormat="1" ht="13.2" customHeight="1" x14ac:dyDescent="0.25">
      <c r="A84" s="129" t="str">
        <f>IF(วันทำงาน!A84&lt;&gt;"",วันทำงาน!A84,"")</f>
        <v/>
      </c>
      <c r="B84" s="129" t="str">
        <f>IF(วันทำงาน!B84&lt;&gt;"",วันทำงาน!B84,"")</f>
        <v/>
      </c>
      <c r="C84" s="129"/>
      <c r="D84" s="129" t="str">
        <f>IF(วันทำงาน!C84&lt;&gt;"",วันทำงาน!C84,"")</f>
        <v/>
      </c>
      <c r="E84" s="130" t="str">
        <f>IF(วันทำงาน!D84&lt;&gt;"",วันทำงาน!D84,"")</f>
        <v/>
      </c>
      <c r="F84" s="93" t="str">
        <f>IF(วันทำงาน!E84&lt;&gt;"",วันทำงาน!E84,"")</f>
        <v/>
      </c>
      <c r="G84" s="129" t="str">
        <f>IF(วันทำงาน!F84&lt;&gt;"",วันทำงาน!F84,"")</f>
        <v/>
      </c>
      <c r="H84" s="141" t="str">
        <f>IF(F84="Salesman",วันทำงาน!G84,"")</f>
        <v/>
      </c>
      <c r="I84" s="146" t="str">
        <f>IF($H84="","",AB84/$R84*(100%-เงื่อนไข!$B$4))</f>
        <v/>
      </c>
      <c r="J84" s="146" t="str">
        <f>IF($H84="","",AK84/$R84*(100%-เงื่อนไข!$B$4))</f>
        <v/>
      </c>
      <c r="K84" s="146" t="str">
        <f>IF($H84="","",AT84/$R84*(100%-เงื่อนไข!$B$4))</f>
        <v/>
      </c>
      <c r="L84" s="146" t="str">
        <f t="shared" si="26"/>
        <v/>
      </c>
      <c r="M84" s="147" t="str">
        <f>IF((OR(วันทำงาน!H84="",$F$1="")),"",IF(F84="Salesman",วันทำงาน!H84,""))</f>
        <v/>
      </c>
      <c r="N84" s="115">
        <f>IF($M84="",0,IF($X84="P",Y84*เงื่อนไข!$C$5,0))</f>
        <v>0</v>
      </c>
      <c r="O84" s="115">
        <f>IF($M84="",0,IF($X84="P",AH84*เงื่อนไข!$C$5,0))</f>
        <v>0</v>
      </c>
      <c r="P84" s="146">
        <f>IF($M84="",0,IF($X84="P",AQ84*เงื่อนไข!$C$5,0))</f>
        <v>0</v>
      </c>
      <c r="Q84" s="146">
        <f t="shared" si="27"/>
        <v>0</v>
      </c>
      <c r="R84" s="129" t="str">
        <f>IF(วันทำงาน!J84&lt;&gt;"",วันทำงาน!J84,"")</f>
        <v/>
      </c>
      <c r="S84" s="129" t="str">
        <f>IF(วันทำงาน!K84&lt;&gt;"",วันทำงาน!K84,"")</f>
        <v/>
      </c>
      <c r="T84" s="162" t="str">
        <f>IF(วันทำงาน!AZ84&lt;&gt;"",วันทำงาน!AZ84,"")</f>
        <v/>
      </c>
      <c r="U84" s="110" t="str">
        <f>IF(A84="","",_xlfn.IFNA(VLOOKUP($F84,เงื่อนไข!$A$4:$P$7,3,0),0))</f>
        <v/>
      </c>
      <c r="V84" s="110">
        <f t="shared" si="28"/>
        <v>0</v>
      </c>
      <c r="W84" s="109" t="str">
        <f t="shared" si="29"/>
        <v/>
      </c>
      <c r="X84" s="196" t="str">
        <f t="shared" si="30"/>
        <v/>
      </c>
      <c r="Y84" s="193">
        <f>วันทำงาน!AQ84</f>
        <v>0</v>
      </c>
      <c r="Z84" s="155"/>
      <c r="AA84" s="155">
        <f>IF($W84="",0,IF($W84&gt;=100%,เงื่อนไข!$H$4,IF($W84&gt;=80%,เงื่อนไข!$G$4,IF($W84&gt;=50%,เงื่อนไข!$F$4,IF($W84&lt;50%,เงื่อนไข!$E$4)))))</f>
        <v>0</v>
      </c>
      <c r="AB84" s="186">
        <f t="shared" si="31"/>
        <v>0</v>
      </c>
      <c r="AC84" s="146">
        <f t="shared" si="32"/>
        <v>0</v>
      </c>
      <c r="AD84" s="182">
        <f>IF(AB84=0,0,AB84/$R84*เงื่อนไข!$B$4)</f>
        <v>0</v>
      </c>
      <c r="AE84" s="188">
        <f t="shared" si="33"/>
        <v>0</v>
      </c>
      <c r="AF84" s="182">
        <f>SUMIF(วันทำงาน!$F$164:$F$254,$B84,วันทำงาน!$J$164:$J$254)</f>
        <v>0</v>
      </c>
      <c r="AG84" s="190">
        <f>IF((AND($W84&gt;=100%,$W84&lt;&gt;"")),เงื่อนไข!$F$8*Y84/$V84,0)</f>
        <v>0</v>
      </c>
      <c r="AH84" s="188">
        <f>SUM(วันทำงาน!AR84:AT84,วันทำงาน!AV84:AX84)</f>
        <v>0</v>
      </c>
      <c r="AI84" s="155"/>
      <c r="AJ84" s="155">
        <f>IF($W84="",0,IF($W84&gt;=100%,เงื่อนไข!$L$4,IF($W84&gt;=80%,เงื่อนไข!$K$4,IF($W84&gt;=50%,เงื่อนไข!$J$4,IF($W84&lt;50%,เงื่อนไข!$I$4)))))</f>
        <v>0</v>
      </c>
      <c r="AK84" s="186">
        <f t="shared" si="34"/>
        <v>0</v>
      </c>
      <c r="AL84" s="182">
        <f t="shared" si="35"/>
        <v>0</v>
      </c>
      <c r="AM84" s="182">
        <f>IF(AK84=0,0,AK84/$R84*เงื่อนไข!$B$4)</f>
        <v>0</v>
      </c>
      <c r="AN84" s="188">
        <f t="shared" si="36"/>
        <v>0</v>
      </c>
      <c r="AO84" s="182">
        <f>SUMIF(วันทำงาน!$F$164:$F$254,$B84,วันทำงาน!$K$164:$K$254)</f>
        <v>0</v>
      </c>
      <c r="AP84" s="190">
        <f>IF((AND($W84&gt;=100%,$W84&lt;&gt;"")),เงื่อนไข!$F$8*AH84/$V84,0)</f>
        <v>0</v>
      </c>
      <c r="AQ84" s="193">
        <f>วันทำงาน!AU84</f>
        <v>0</v>
      </c>
      <c r="AR84" s="155"/>
      <c r="AS84" s="155">
        <f>IF(W84="",0,IF($W84&gt;=100%,เงื่อนไข!$P$4,IF($W84&gt;=80%,เงื่อนไข!$O$4,IF($W84&gt;=50%,เงื่อนไข!$N$4,IF($W84&lt;50%,เงื่อนไข!$M$4)))))</f>
        <v>0</v>
      </c>
      <c r="AT84" s="186">
        <f t="shared" si="37"/>
        <v>0</v>
      </c>
      <c r="AU84" s="182">
        <f t="shared" si="38"/>
        <v>0</v>
      </c>
      <c r="AV84" s="182">
        <f>IF(AT84=0,0,AT84/$R84*เงื่อนไข!$B$4)</f>
        <v>0</v>
      </c>
      <c r="AW84" s="188">
        <f t="shared" si="39"/>
        <v>0</v>
      </c>
      <c r="AX84" s="182">
        <f>SUMIF(วันทำงาน!$F$164:$F$254,$B84,วันทำงาน!$L$164:$L$254)</f>
        <v>0</v>
      </c>
      <c r="AY84" s="190">
        <f>IF((AND($W84&gt;=100%,$W84&lt;&gt;"")),เงื่อนไข!$F$8*AQ84/$V84,0)</f>
        <v>0</v>
      </c>
    </row>
    <row r="85" spans="1:51" s="6" customFormat="1" ht="13.2" customHeight="1" x14ac:dyDescent="0.25">
      <c r="A85" s="129" t="str">
        <f>IF(วันทำงาน!A85&lt;&gt;"",วันทำงาน!A85,"")</f>
        <v/>
      </c>
      <c r="B85" s="129" t="str">
        <f>IF(วันทำงาน!B85&lt;&gt;"",วันทำงาน!B85,"")</f>
        <v/>
      </c>
      <c r="C85" s="129"/>
      <c r="D85" s="129" t="str">
        <f>IF(วันทำงาน!C85&lt;&gt;"",วันทำงาน!C85,"")</f>
        <v/>
      </c>
      <c r="E85" s="130" t="str">
        <f>IF(วันทำงาน!D85&lt;&gt;"",วันทำงาน!D85,"")</f>
        <v/>
      </c>
      <c r="F85" s="93" t="str">
        <f>IF(วันทำงาน!E85&lt;&gt;"",วันทำงาน!E85,"")</f>
        <v/>
      </c>
      <c r="G85" s="129" t="str">
        <f>IF(วันทำงาน!F85&lt;&gt;"",วันทำงาน!F85,"")</f>
        <v/>
      </c>
      <c r="H85" s="141" t="str">
        <f>IF(F85="Salesman",วันทำงาน!G85,"")</f>
        <v/>
      </c>
      <c r="I85" s="146" t="str">
        <f>IF($H85="","",AB85/$R85*(100%-เงื่อนไข!$B$4))</f>
        <v/>
      </c>
      <c r="J85" s="146" t="str">
        <f>IF($H85="","",AK85/$R85*(100%-เงื่อนไข!$B$4))</f>
        <v/>
      </c>
      <c r="K85" s="146" t="str">
        <f>IF($H85="","",AT85/$R85*(100%-เงื่อนไข!$B$4))</f>
        <v/>
      </c>
      <c r="L85" s="146" t="str">
        <f t="shared" si="26"/>
        <v/>
      </c>
      <c r="M85" s="147" t="str">
        <f>IF((OR(วันทำงาน!H85="",$F$1="")),"",IF(F85="Salesman",วันทำงาน!H85,""))</f>
        <v/>
      </c>
      <c r="N85" s="115">
        <f>IF($M85="",0,IF($X85="P",Y85*เงื่อนไข!$C$5,0))</f>
        <v>0</v>
      </c>
      <c r="O85" s="115">
        <f>IF($M85="",0,IF($X85="P",AH85*เงื่อนไข!$C$5,0))</f>
        <v>0</v>
      </c>
      <c r="P85" s="146">
        <f>IF($M85="",0,IF($X85="P",AQ85*เงื่อนไข!$C$5,0))</f>
        <v>0</v>
      </c>
      <c r="Q85" s="146">
        <f t="shared" si="27"/>
        <v>0</v>
      </c>
      <c r="R85" s="129" t="str">
        <f>IF(วันทำงาน!J85&lt;&gt;"",วันทำงาน!J85,"")</f>
        <v/>
      </c>
      <c r="S85" s="129" t="str">
        <f>IF(วันทำงาน!K85&lt;&gt;"",วันทำงาน!K85,"")</f>
        <v/>
      </c>
      <c r="T85" s="162" t="str">
        <f>IF(วันทำงาน!AZ85&lt;&gt;"",วันทำงาน!AZ85,"")</f>
        <v/>
      </c>
      <c r="U85" s="110" t="str">
        <f>IF(A85="","",_xlfn.IFNA(VLOOKUP($F85,เงื่อนไข!$A$4:$P$7,3,0),0))</f>
        <v/>
      </c>
      <c r="V85" s="110">
        <f t="shared" si="28"/>
        <v>0</v>
      </c>
      <c r="W85" s="109" t="str">
        <f t="shared" si="29"/>
        <v/>
      </c>
      <c r="X85" s="196" t="str">
        <f t="shared" si="30"/>
        <v/>
      </c>
      <c r="Y85" s="193">
        <f>วันทำงาน!AQ85</f>
        <v>0</v>
      </c>
      <c r="Z85" s="155"/>
      <c r="AA85" s="155">
        <f>IF($W85="",0,IF($W85&gt;=100%,เงื่อนไข!$H$4,IF($W85&gt;=80%,เงื่อนไข!$G$4,IF($W85&gt;=50%,เงื่อนไข!$F$4,IF($W85&lt;50%,เงื่อนไข!$E$4)))))</f>
        <v>0</v>
      </c>
      <c r="AB85" s="186">
        <f t="shared" si="31"/>
        <v>0</v>
      </c>
      <c r="AC85" s="146">
        <f t="shared" si="32"/>
        <v>0</v>
      </c>
      <c r="AD85" s="182">
        <f>IF(AB85=0,0,AB85/$R85*เงื่อนไข!$B$4)</f>
        <v>0</v>
      </c>
      <c r="AE85" s="188">
        <f t="shared" si="33"/>
        <v>0</v>
      </c>
      <c r="AF85" s="182">
        <f>SUMIF(วันทำงาน!$F$164:$F$254,$B85,วันทำงาน!$J$164:$J$254)</f>
        <v>0</v>
      </c>
      <c r="AG85" s="190">
        <f>IF((AND($W85&gt;=100%,$W85&lt;&gt;"")),เงื่อนไข!$F$8*Y85/$V85,0)</f>
        <v>0</v>
      </c>
      <c r="AH85" s="188">
        <f>SUM(วันทำงาน!AR85:AT85,วันทำงาน!AV85:AX85)</f>
        <v>0</v>
      </c>
      <c r="AI85" s="155"/>
      <c r="AJ85" s="155">
        <f>IF($W85="",0,IF($W85&gt;=100%,เงื่อนไข!$L$4,IF($W85&gt;=80%,เงื่อนไข!$K$4,IF($W85&gt;=50%,เงื่อนไข!$J$4,IF($W85&lt;50%,เงื่อนไข!$I$4)))))</f>
        <v>0</v>
      </c>
      <c r="AK85" s="186">
        <f t="shared" si="34"/>
        <v>0</v>
      </c>
      <c r="AL85" s="182">
        <f t="shared" si="35"/>
        <v>0</v>
      </c>
      <c r="AM85" s="182">
        <f>IF(AK85=0,0,AK85/$R85*เงื่อนไข!$B$4)</f>
        <v>0</v>
      </c>
      <c r="AN85" s="188">
        <f t="shared" si="36"/>
        <v>0</v>
      </c>
      <c r="AO85" s="182">
        <f>SUMIF(วันทำงาน!$F$164:$F$254,$B85,วันทำงาน!$K$164:$K$254)</f>
        <v>0</v>
      </c>
      <c r="AP85" s="190">
        <f>IF((AND($W85&gt;=100%,$W85&lt;&gt;"")),เงื่อนไข!$F$8*AH85/$V85,0)</f>
        <v>0</v>
      </c>
      <c r="AQ85" s="193">
        <f>วันทำงาน!AU85</f>
        <v>0</v>
      </c>
      <c r="AR85" s="155"/>
      <c r="AS85" s="155">
        <f>IF(W85="",0,IF($W85&gt;=100%,เงื่อนไข!$P$4,IF($W85&gt;=80%,เงื่อนไข!$O$4,IF($W85&gt;=50%,เงื่อนไข!$N$4,IF($W85&lt;50%,เงื่อนไข!$M$4)))))</f>
        <v>0</v>
      </c>
      <c r="AT85" s="186">
        <f t="shared" si="37"/>
        <v>0</v>
      </c>
      <c r="AU85" s="182">
        <f t="shared" si="38"/>
        <v>0</v>
      </c>
      <c r="AV85" s="182">
        <f>IF(AT85=0,0,AT85/$R85*เงื่อนไข!$B$4)</f>
        <v>0</v>
      </c>
      <c r="AW85" s="188">
        <f t="shared" si="39"/>
        <v>0</v>
      </c>
      <c r="AX85" s="182">
        <f>SUMIF(วันทำงาน!$F$164:$F$254,$B85,วันทำงาน!$L$164:$L$254)</f>
        <v>0</v>
      </c>
      <c r="AY85" s="190">
        <f>IF((AND($W85&gt;=100%,$W85&lt;&gt;"")),เงื่อนไข!$F$8*AQ85/$V85,0)</f>
        <v>0</v>
      </c>
    </row>
    <row r="86" spans="1:51" s="6" customFormat="1" ht="13.2" customHeight="1" x14ac:dyDescent="0.25">
      <c r="A86" s="129" t="str">
        <f>IF(วันทำงาน!A86&lt;&gt;"",วันทำงาน!A86,"")</f>
        <v/>
      </c>
      <c r="B86" s="129" t="str">
        <f>IF(วันทำงาน!B86&lt;&gt;"",วันทำงาน!B86,"")</f>
        <v/>
      </c>
      <c r="C86" s="129"/>
      <c r="D86" s="129" t="str">
        <f>IF(วันทำงาน!C86&lt;&gt;"",วันทำงาน!C86,"")</f>
        <v/>
      </c>
      <c r="E86" s="130" t="str">
        <f>IF(วันทำงาน!D86&lt;&gt;"",วันทำงาน!D86,"")</f>
        <v/>
      </c>
      <c r="F86" s="93" t="str">
        <f>IF(วันทำงาน!E86&lt;&gt;"",วันทำงาน!E86,"")</f>
        <v/>
      </c>
      <c r="G86" s="129" t="str">
        <f>IF(วันทำงาน!F86&lt;&gt;"",วันทำงาน!F86,"")</f>
        <v/>
      </c>
      <c r="H86" s="141" t="str">
        <f>IF(F86="Salesman",วันทำงาน!G86,"")</f>
        <v/>
      </c>
      <c r="I86" s="146" t="str">
        <f>IF($H86="","",AB86/$R86*(100%-เงื่อนไข!$B$4))</f>
        <v/>
      </c>
      <c r="J86" s="146" t="str">
        <f>IF($H86="","",AK86/$R86*(100%-เงื่อนไข!$B$4))</f>
        <v/>
      </c>
      <c r="K86" s="146" t="str">
        <f>IF($H86="","",AT86/$R86*(100%-เงื่อนไข!$B$4))</f>
        <v/>
      </c>
      <c r="L86" s="146" t="str">
        <f t="shared" si="26"/>
        <v/>
      </c>
      <c r="M86" s="147" t="str">
        <f>IF((OR(วันทำงาน!H86="",$F$1="")),"",IF(F86="Salesman",วันทำงาน!H86,""))</f>
        <v/>
      </c>
      <c r="N86" s="115">
        <f>IF($M86="",0,IF($X86="P",Y86*เงื่อนไข!$C$5,0))</f>
        <v>0</v>
      </c>
      <c r="O86" s="115">
        <f>IF($M86="",0,IF($X86="P",AH86*เงื่อนไข!$C$5,0))</f>
        <v>0</v>
      </c>
      <c r="P86" s="146">
        <f>IF($M86="",0,IF($X86="P",AQ86*เงื่อนไข!$C$5,0))</f>
        <v>0</v>
      </c>
      <c r="Q86" s="146">
        <f t="shared" si="27"/>
        <v>0</v>
      </c>
      <c r="R86" s="129" t="str">
        <f>IF(วันทำงาน!J86&lt;&gt;"",วันทำงาน!J86,"")</f>
        <v/>
      </c>
      <c r="S86" s="129" t="str">
        <f>IF(วันทำงาน!K86&lt;&gt;"",วันทำงาน!K86,"")</f>
        <v/>
      </c>
      <c r="T86" s="162" t="str">
        <f>IF(วันทำงาน!AZ86&lt;&gt;"",วันทำงาน!AZ86,"")</f>
        <v/>
      </c>
      <c r="U86" s="110" t="str">
        <f>IF(A86="","",_xlfn.IFNA(VLOOKUP($F86,เงื่อนไข!$A$4:$P$7,3,0),0))</f>
        <v/>
      </c>
      <c r="V86" s="110">
        <f t="shared" si="28"/>
        <v>0</v>
      </c>
      <c r="W86" s="109" t="str">
        <f t="shared" si="29"/>
        <v/>
      </c>
      <c r="X86" s="196" t="str">
        <f t="shared" si="30"/>
        <v/>
      </c>
      <c r="Y86" s="193">
        <f>วันทำงาน!AQ86</f>
        <v>0</v>
      </c>
      <c r="Z86" s="155"/>
      <c r="AA86" s="155">
        <f>IF($W86="",0,IF($W86&gt;=100%,เงื่อนไข!$H$4,IF($W86&gt;=80%,เงื่อนไข!$G$4,IF($W86&gt;=50%,เงื่อนไข!$F$4,IF($W86&lt;50%,เงื่อนไข!$E$4)))))</f>
        <v>0</v>
      </c>
      <c r="AB86" s="186">
        <f t="shared" si="31"/>
        <v>0</v>
      </c>
      <c r="AC86" s="146">
        <f t="shared" si="32"/>
        <v>0</v>
      </c>
      <c r="AD86" s="182">
        <f>IF(AB86=0,0,AB86/$R86*เงื่อนไข!$B$4)</f>
        <v>0</v>
      </c>
      <c r="AE86" s="188">
        <f t="shared" si="33"/>
        <v>0</v>
      </c>
      <c r="AF86" s="182">
        <f>SUMIF(วันทำงาน!$F$164:$F$254,$B86,วันทำงาน!$J$164:$J$254)</f>
        <v>0</v>
      </c>
      <c r="AG86" s="190">
        <f>IF((AND($W86&gt;=100%,$W86&lt;&gt;"")),เงื่อนไข!$F$8*Y86/$V86,0)</f>
        <v>0</v>
      </c>
      <c r="AH86" s="188">
        <f>SUM(วันทำงาน!AR86:AT86,วันทำงาน!AV86:AX86)</f>
        <v>0</v>
      </c>
      <c r="AI86" s="155"/>
      <c r="AJ86" s="155">
        <f>IF($W86="",0,IF($W86&gt;=100%,เงื่อนไข!$L$4,IF($W86&gt;=80%,เงื่อนไข!$K$4,IF($W86&gt;=50%,เงื่อนไข!$J$4,IF($W86&lt;50%,เงื่อนไข!$I$4)))))</f>
        <v>0</v>
      </c>
      <c r="AK86" s="186">
        <f t="shared" si="34"/>
        <v>0</v>
      </c>
      <c r="AL86" s="182">
        <f t="shared" si="35"/>
        <v>0</v>
      </c>
      <c r="AM86" s="182">
        <f>IF(AK86=0,0,AK86/$R86*เงื่อนไข!$B$4)</f>
        <v>0</v>
      </c>
      <c r="AN86" s="188">
        <f t="shared" si="36"/>
        <v>0</v>
      </c>
      <c r="AO86" s="182">
        <f>SUMIF(วันทำงาน!$F$164:$F$254,$B86,วันทำงาน!$K$164:$K$254)</f>
        <v>0</v>
      </c>
      <c r="AP86" s="190">
        <f>IF((AND($W86&gt;=100%,$W86&lt;&gt;"")),เงื่อนไข!$F$8*AH86/$V86,0)</f>
        <v>0</v>
      </c>
      <c r="AQ86" s="193">
        <f>วันทำงาน!AU86</f>
        <v>0</v>
      </c>
      <c r="AR86" s="155"/>
      <c r="AS86" s="155">
        <f>IF(W86="",0,IF($W86&gt;=100%,เงื่อนไข!$P$4,IF($W86&gt;=80%,เงื่อนไข!$O$4,IF($W86&gt;=50%,เงื่อนไข!$N$4,IF($W86&lt;50%,เงื่อนไข!$M$4)))))</f>
        <v>0</v>
      </c>
      <c r="AT86" s="186">
        <f t="shared" si="37"/>
        <v>0</v>
      </c>
      <c r="AU86" s="182">
        <f t="shared" si="38"/>
        <v>0</v>
      </c>
      <c r="AV86" s="182">
        <f>IF(AT86=0,0,AT86/$R86*เงื่อนไข!$B$4)</f>
        <v>0</v>
      </c>
      <c r="AW86" s="188">
        <f t="shared" si="39"/>
        <v>0</v>
      </c>
      <c r="AX86" s="182">
        <f>SUMIF(วันทำงาน!$F$164:$F$254,$B86,วันทำงาน!$L$164:$L$254)</f>
        <v>0</v>
      </c>
      <c r="AY86" s="190">
        <f>IF((AND($W86&gt;=100%,$W86&lt;&gt;"")),เงื่อนไข!$F$8*AQ86/$V86,0)</f>
        <v>0</v>
      </c>
    </row>
    <row r="87" spans="1:51" s="6" customFormat="1" ht="13.2" customHeight="1" x14ac:dyDescent="0.25">
      <c r="A87" s="129" t="str">
        <f>IF(วันทำงาน!A87&lt;&gt;"",วันทำงาน!A87,"")</f>
        <v/>
      </c>
      <c r="B87" s="129" t="str">
        <f>IF(วันทำงาน!B87&lt;&gt;"",วันทำงาน!B87,"")</f>
        <v/>
      </c>
      <c r="C87" s="129"/>
      <c r="D87" s="129" t="str">
        <f>IF(วันทำงาน!C87&lt;&gt;"",วันทำงาน!C87,"")</f>
        <v/>
      </c>
      <c r="E87" s="130" t="str">
        <f>IF(วันทำงาน!D87&lt;&gt;"",วันทำงาน!D87,"")</f>
        <v/>
      </c>
      <c r="F87" s="93" t="str">
        <f>IF(วันทำงาน!E87&lt;&gt;"",วันทำงาน!E87,"")</f>
        <v/>
      </c>
      <c r="G87" s="129" t="str">
        <f>IF(วันทำงาน!F87&lt;&gt;"",วันทำงาน!F87,"")</f>
        <v/>
      </c>
      <c r="H87" s="141" t="str">
        <f>IF(F87="Salesman",วันทำงาน!G87,"")</f>
        <v/>
      </c>
      <c r="I87" s="146" t="str">
        <f>IF($H87="","",AB87/$R87*(100%-เงื่อนไข!$B$4))</f>
        <v/>
      </c>
      <c r="J87" s="146" t="str">
        <f>IF($H87="","",AK87/$R87*(100%-เงื่อนไข!$B$4))</f>
        <v/>
      </c>
      <c r="K87" s="146" t="str">
        <f>IF($H87="","",AT87/$R87*(100%-เงื่อนไข!$B$4))</f>
        <v/>
      </c>
      <c r="L87" s="146" t="str">
        <f t="shared" si="26"/>
        <v/>
      </c>
      <c r="M87" s="147" t="str">
        <f>IF((OR(วันทำงาน!H87="",$F$1="")),"",IF(F87="Salesman",วันทำงาน!H87,""))</f>
        <v/>
      </c>
      <c r="N87" s="115">
        <f>IF($M87="",0,IF($X87="P",Y87*เงื่อนไข!$C$5,0))</f>
        <v>0</v>
      </c>
      <c r="O87" s="115">
        <f>IF($M87="",0,IF($X87="P",AH87*เงื่อนไข!$C$5,0))</f>
        <v>0</v>
      </c>
      <c r="P87" s="146">
        <f>IF($M87="",0,IF($X87="P",AQ87*เงื่อนไข!$C$5,0))</f>
        <v>0</v>
      </c>
      <c r="Q87" s="146">
        <f t="shared" si="27"/>
        <v>0</v>
      </c>
      <c r="R87" s="129" t="str">
        <f>IF(วันทำงาน!J87&lt;&gt;"",วันทำงาน!J87,"")</f>
        <v/>
      </c>
      <c r="S87" s="129" t="str">
        <f>IF(วันทำงาน!K87&lt;&gt;"",วันทำงาน!K87,"")</f>
        <v/>
      </c>
      <c r="T87" s="162" t="str">
        <f>IF(วันทำงาน!AZ87&lt;&gt;"",วันทำงาน!AZ87,"")</f>
        <v/>
      </c>
      <c r="U87" s="110" t="str">
        <f>IF(A87="","",_xlfn.IFNA(VLOOKUP($F87,เงื่อนไข!$A$4:$P$7,3,0),0))</f>
        <v/>
      </c>
      <c r="V87" s="110">
        <f t="shared" si="28"/>
        <v>0</v>
      </c>
      <c r="W87" s="109" t="str">
        <f t="shared" si="29"/>
        <v/>
      </c>
      <c r="X87" s="196" t="str">
        <f t="shared" si="30"/>
        <v/>
      </c>
      <c r="Y87" s="193">
        <f>วันทำงาน!AQ87</f>
        <v>0</v>
      </c>
      <c r="Z87" s="155"/>
      <c r="AA87" s="155">
        <f>IF($W87="",0,IF($W87&gt;=100%,เงื่อนไข!$H$4,IF($W87&gt;=80%,เงื่อนไข!$G$4,IF($W87&gt;=50%,เงื่อนไข!$F$4,IF($W87&lt;50%,เงื่อนไข!$E$4)))))</f>
        <v>0</v>
      </c>
      <c r="AB87" s="186">
        <f t="shared" si="31"/>
        <v>0</v>
      </c>
      <c r="AC87" s="146">
        <f t="shared" si="32"/>
        <v>0</v>
      </c>
      <c r="AD87" s="182">
        <f>IF(AB87=0,0,AB87/$R87*เงื่อนไข!$B$4)</f>
        <v>0</v>
      </c>
      <c r="AE87" s="188">
        <f t="shared" si="33"/>
        <v>0</v>
      </c>
      <c r="AF87" s="182">
        <f>SUMIF(วันทำงาน!$F$164:$F$254,$B87,วันทำงาน!$J$164:$J$254)</f>
        <v>0</v>
      </c>
      <c r="AG87" s="190">
        <f>IF((AND($W87&gt;=100%,$W87&lt;&gt;"")),เงื่อนไข!$F$8*Y87/$V87,0)</f>
        <v>0</v>
      </c>
      <c r="AH87" s="188">
        <f>SUM(วันทำงาน!AR87:AT87,วันทำงาน!AV87:AX87)</f>
        <v>0</v>
      </c>
      <c r="AI87" s="155"/>
      <c r="AJ87" s="155">
        <f>IF($W87="",0,IF($W87&gt;=100%,เงื่อนไข!$L$4,IF($W87&gt;=80%,เงื่อนไข!$K$4,IF($W87&gt;=50%,เงื่อนไข!$J$4,IF($W87&lt;50%,เงื่อนไข!$I$4)))))</f>
        <v>0</v>
      </c>
      <c r="AK87" s="186">
        <f t="shared" si="34"/>
        <v>0</v>
      </c>
      <c r="AL87" s="182">
        <f t="shared" si="35"/>
        <v>0</v>
      </c>
      <c r="AM87" s="182">
        <f>IF(AK87=0,0,AK87/$R87*เงื่อนไข!$B$4)</f>
        <v>0</v>
      </c>
      <c r="AN87" s="188">
        <f t="shared" si="36"/>
        <v>0</v>
      </c>
      <c r="AO87" s="182">
        <f>SUMIF(วันทำงาน!$F$164:$F$254,$B87,วันทำงาน!$K$164:$K$254)</f>
        <v>0</v>
      </c>
      <c r="AP87" s="190">
        <f>IF((AND($W87&gt;=100%,$W87&lt;&gt;"")),เงื่อนไข!$F$8*AH87/$V87,0)</f>
        <v>0</v>
      </c>
      <c r="AQ87" s="193">
        <f>วันทำงาน!AU87</f>
        <v>0</v>
      </c>
      <c r="AR87" s="155"/>
      <c r="AS87" s="155">
        <f>IF(W87="",0,IF($W87&gt;=100%,เงื่อนไข!$P$4,IF($W87&gt;=80%,เงื่อนไข!$O$4,IF($W87&gt;=50%,เงื่อนไข!$N$4,IF($W87&lt;50%,เงื่อนไข!$M$4)))))</f>
        <v>0</v>
      </c>
      <c r="AT87" s="186">
        <f t="shared" si="37"/>
        <v>0</v>
      </c>
      <c r="AU87" s="182">
        <f t="shared" si="38"/>
        <v>0</v>
      </c>
      <c r="AV87" s="182">
        <f>IF(AT87=0,0,AT87/$R87*เงื่อนไข!$B$4)</f>
        <v>0</v>
      </c>
      <c r="AW87" s="188">
        <f t="shared" si="39"/>
        <v>0</v>
      </c>
      <c r="AX87" s="182">
        <f>SUMIF(วันทำงาน!$F$164:$F$254,$B87,วันทำงาน!$L$164:$L$254)</f>
        <v>0</v>
      </c>
      <c r="AY87" s="190">
        <f>IF((AND($W87&gt;=100%,$W87&lt;&gt;"")),เงื่อนไข!$F$8*AQ87/$V87,0)</f>
        <v>0</v>
      </c>
    </row>
    <row r="88" spans="1:51" s="6" customFormat="1" ht="13.2" customHeight="1" x14ac:dyDescent="0.25">
      <c r="A88" s="129" t="str">
        <f>IF(วันทำงาน!A88&lt;&gt;"",วันทำงาน!A88,"")</f>
        <v/>
      </c>
      <c r="B88" s="129" t="str">
        <f>IF(วันทำงาน!B88&lt;&gt;"",วันทำงาน!B88,"")</f>
        <v/>
      </c>
      <c r="C88" s="129"/>
      <c r="D88" s="129" t="str">
        <f>IF(วันทำงาน!C88&lt;&gt;"",วันทำงาน!C88,"")</f>
        <v/>
      </c>
      <c r="E88" s="130" t="str">
        <f>IF(วันทำงาน!D88&lt;&gt;"",วันทำงาน!D88,"")</f>
        <v/>
      </c>
      <c r="F88" s="93" t="str">
        <f>IF(วันทำงาน!E88&lt;&gt;"",วันทำงาน!E88,"")</f>
        <v/>
      </c>
      <c r="G88" s="129" t="str">
        <f>IF(วันทำงาน!F88&lt;&gt;"",วันทำงาน!F88,"")</f>
        <v/>
      </c>
      <c r="H88" s="141" t="str">
        <f>IF(F88="Salesman",วันทำงาน!G88,"")</f>
        <v/>
      </c>
      <c r="I88" s="146" t="str">
        <f>IF($H88="","",AB88/$R88*(100%-เงื่อนไข!$B$4))</f>
        <v/>
      </c>
      <c r="J88" s="146" t="str">
        <f>IF($H88="","",AK88/$R88*(100%-เงื่อนไข!$B$4))</f>
        <v/>
      </c>
      <c r="K88" s="146" t="str">
        <f>IF($H88="","",AT88/$R88*(100%-เงื่อนไข!$B$4))</f>
        <v/>
      </c>
      <c r="L88" s="146" t="str">
        <f t="shared" si="26"/>
        <v/>
      </c>
      <c r="M88" s="147" t="str">
        <f>IF((OR(วันทำงาน!H88="",$F$1="")),"",IF(F88="Salesman",วันทำงาน!H88,""))</f>
        <v/>
      </c>
      <c r="N88" s="115">
        <f>IF($M88="",0,IF($X88="P",Y88*เงื่อนไข!$C$5,0))</f>
        <v>0</v>
      </c>
      <c r="O88" s="115">
        <f>IF($M88="",0,IF($X88="P",AH88*เงื่อนไข!$C$5,0))</f>
        <v>0</v>
      </c>
      <c r="P88" s="146">
        <f>IF($M88="",0,IF($X88="P",AQ88*เงื่อนไข!$C$5,0))</f>
        <v>0</v>
      </c>
      <c r="Q88" s="146">
        <f t="shared" si="27"/>
        <v>0</v>
      </c>
      <c r="R88" s="129" t="str">
        <f>IF(วันทำงาน!J88&lt;&gt;"",วันทำงาน!J88,"")</f>
        <v/>
      </c>
      <c r="S88" s="129" t="str">
        <f>IF(วันทำงาน!K88&lt;&gt;"",วันทำงาน!K88,"")</f>
        <v/>
      </c>
      <c r="T88" s="162" t="str">
        <f>IF(วันทำงาน!AZ88&lt;&gt;"",วันทำงาน!AZ88,"")</f>
        <v/>
      </c>
      <c r="U88" s="110" t="str">
        <f>IF(A88="","",_xlfn.IFNA(VLOOKUP($F88,เงื่อนไข!$A$4:$P$7,3,0),0))</f>
        <v/>
      </c>
      <c r="V88" s="110">
        <f t="shared" si="28"/>
        <v>0</v>
      </c>
      <c r="W88" s="109" t="str">
        <f t="shared" si="29"/>
        <v/>
      </c>
      <c r="X88" s="196" t="str">
        <f t="shared" si="30"/>
        <v/>
      </c>
      <c r="Y88" s="193">
        <f>วันทำงาน!AQ88</f>
        <v>0</v>
      </c>
      <c r="Z88" s="155"/>
      <c r="AA88" s="155">
        <f>IF($W88="",0,IF($W88&gt;=100%,เงื่อนไข!$H$4,IF($W88&gt;=80%,เงื่อนไข!$G$4,IF($W88&gt;=50%,เงื่อนไข!$F$4,IF($W88&lt;50%,เงื่อนไข!$E$4)))))</f>
        <v>0</v>
      </c>
      <c r="AB88" s="186">
        <f t="shared" si="31"/>
        <v>0</v>
      </c>
      <c r="AC88" s="146">
        <f t="shared" si="32"/>
        <v>0</v>
      </c>
      <c r="AD88" s="182">
        <f>IF(AB88=0,0,AB88/$R88*เงื่อนไข!$B$4)</f>
        <v>0</v>
      </c>
      <c r="AE88" s="188">
        <f t="shared" si="33"/>
        <v>0</v>
      </c>
      <c r="AF88" s="182">
        <f>SUMIF(วันทำงาน!$F$164:$F$254,$B88,วันทำงาน!$J$164:$J$254)</f>
        <v>0</v>
      </c>
      <c r="AG88" s="190">
        <f>IF((AND($W88&gt;=100%,$W88&lt;&gt;"")),เงื่อนไข!$F$8*Y88/$V88,0)</f>
        <v>0</v>
      </c>
      <c r="AH88" s="188">
        <f>SUM(วันทำงาน!AR88:AT88,วันทำงาน!AV88:AX88)</f>
        <v>0</v>
      </c>
      <c r="AI88" s="155"/>
      <c r="AJ88" s="155">
        <f>IF($W88="",0,IF($W88&gt;=100%,เงื่อนไข!$L$4,IF($W88&gt;=80%,เงื่อนไข!$K$4,IF($W88&gt;=50%,เงื่อนไข!$J$4,IF($W88&lt;50%,เงื่อนไข!$I$4)))))</f>
        <v>0</v>
      </c>
      <c r="AK88" s="186">
        <f t="shared" si="34"/>
        <v>0</v>
      </c>
      <c r="AL88" s="182">
        <f t="shared" si="35"/>
        <v>0</v>
      </c>
      <c r="AM88" s="182">
        <f>IF(AK88=0,0,AK88/$R88*เงื่อนไข!$B$4)</f>
        <v>0</v>
      </c>
      <c r="AN88" s="188">
        <f t="shared" si="36"/>
        <v>0</v>
      </c>
      <c r="AO88" s="182">
        <f>SUMIF(วันทำงาน!$F$164:$F$254,$B88,วันทำงาน!$K$164:$K$254)</f>
        <v>0</v>
      </c>
      <c r="AP88" s="190">
        <f>IF((AND($W88&gt;=100%,$W88&lt;&gt;"")),เงื่อนไข!$F$8*AH88/$V88,0)</f>
        <v>0</v>
      </c>
      <c r="AQ88" s="193">
        <f>วันทำงาน!AU88</f>
        <v>0</v>
      </c>
      <c r="AR88" s="155"/>
      <c r="AS88" s="155">
        <f>IF(W88="",0,IF($W88&gt;=100%,เงื่อนไข!$P$4,IF($W88&gt;=80%,เงื่อนไข!$O$4,IF($W88&gt;=50%,เงื่อนไข!$N$4,IF($W88&lt;50%,เงื่อนไข!$M$4)))))</f>
        <v>0</v>
      </c>
      <c r="AT88" s="186">
        <f t="shared" si="37"/>
        <v>0</v>
      </c>
      <c r="AU88" s="182">
        <f t="shared" si="38"/>
        <v>0</v>
      </c>
      <c r="AV88" s="182">
        <f>IF(AT88=0,0,AT88/$R88*เงื่อนไข!$B$4)</f>
        <v>0</v>
      </c>
      <c r="AW88" s="188">
        <f t="shared" si="39"/>
        <v>0</v>
      </c>
      <c r="AX88" s="182">
        <f>SUMIF(วันทำงาน!$F$164:$F$254,$B88,วันทำงาน!$L$164:$L$254)</f>
        <v>0</v>
      </c>
      <c r="AY88" s="190">
        <f>IF((AND($W88&gt;=100%,$W88&lt;&gt;"")),เงื่อนไข!$F$8*AQ88/$V88,0)</f>
        <v>0</v>
      </c>
    </row>
    <row r="89" spans="1:51" s="6" customFormat="1" ht="13.2" customHeight="1" x14ac:dyDescent="0.25">
      <c r="A89" s="129" t="str">
        <f>IF(วันทำงาน!A89&lt;&gt;"",วันทำงาน!A89,"")</f>
        <v/>
      </c>
      <c r="B89" s="129" t="str">
        <f>IF(วันทำงาน!B89&lt;&gt;"",วันทำงาน!B89,"")</f>
        <v/>
      </c>
      <c r="C89" s="129"/>
      <c r="D89" s="129" t="str">
        <f>IF(วันทำงาน!C89&lt;&gt;"",วันทำงาน!C89,"")</f>
        <v/>
      </c>
      <c r="E89" s="130" t="str">
        <f>IF(วันทำงาน!D89&lt;&gt;"",วันทำงาน!D89,"")</f>
        <v/>
      </c>
      <c r="F89" s="93" t="str">
        <f>IF(วันทำงาน!E89&lt;&gt;"",วันทำงาน!E89,"")</f>
        <v/>
      </c>
      <c r="G89" s="129" t="str">
        <f>IF(วันทำงาน!F89&lt;&gt;"",วันทำงาน!F89,"")</f>
        <v/>
      </c>
      <c r="H89" s="141" t="str">
        <f>IF(F89="Salesman",วันทำงาน!G89,"")</f>
        <v/>
      </c>
      <c r="I89" s="146" t="str">
        <f>IF($H89="","",AB89/$R89*(100%-เงื่อนไข!$B$4))</f>
        <v/>
      </c>
      <c r="J89" s="146" t="str">
        <f>IF($H89="","",AK89/$R89*(100%-เงื่อนไข!$B$4))</f>
        <v/>
      </c>
      <c r="K89" s="146" t="str">
        <f>IF($H89="","",AT89/$R89*(100%-เงื่อนไข!$B$4))</f>
        <v/>
      </c>
      <c r="L89" s="146" t="str">
        <f t="shared" si="26"/>
        <v/>
      </c>
      <c r="M89" s="147" t="str">
        <f>IF((OR(วันทำงาน!H89="",$F$1="")),"",IF(F89="Salesman",วันทำงาน!H89,""))</f>
        <v/>
      </c>
      <c r="N89" s="115">
        <f>IF($M89="",0,IF($X89="P",Y89*เงื่อนไข!$C$5,0))</f>
        <v>0</v>
      </c>
      <c r="O89" s="115">
        <f>IF($M89="",0,IF($X89="P",AH89*เงื่อนไข!$C$5,0))</f>
        <v>0</v>
      </c>
      <c r="P89" s="146">
        <f>IF($M89="",0,IF($X89="P",AQ89*เงื่อนไข!$C$5,0))</f>
        <v>0</v>
      </c>
      <c r="Q89" s="146">
        <f t="shared" si="27"/>
        <v>0</v>
      </c>
      <c r="R89" s="129" t="str">
        <f>IF(วันทำงาน!J89&lt;&gt;"",วันทำงาน!J89,"")</f>
        <v/>
      </c>
      <c r="S89" s="129" t="str">
        <f>IF(วันทำงาน!K89&lt;&gt;"",วันทำงาน!K89,"")</f>
        <v/>
      </c>
      <c r="T89" s="162" t="str">
        <f>IF(วันทำงาน!AZ89&lt;&gt;"",วันทำงาน!AZ89,"")</f>
        <v/>
      </c>
      <c r="U89" s="110" t="str">
        <f>IF(A89="","",_xlfn.IFNA(VLOOKUP($F89,เงื่อนไข!$A$4:$P$7,3,0),0))</f>
        <v/>
      </c>
      <c r="V89" s="110">
        <f t="shared" si="28"/>
        <v>0</v>
      </c>
      <c r="W89" s="109" t="str">
        <f t="shared" si="29"/>
        <v/>
      </c>
      <c r="X89" s="196" t="str">
        <f t="shared" si="30"/>
        <v/>
      </c>
      <c r="Y89" s="193">
        <f>วันทำงาน!AQ89</f>
        <v>0</v>
      </c>
      <c r="Z89" s="155"/>
      <c r="AA89" s="155">
        <f>IF($W89="",0,IF($W89&gt;=100%,เงื่อนไข!$H$4,IF($W89&gt;=80%,เงื่อนไข!$G$4,IF($W89&gt;=50%,เงื่อนไข!$F$4,IF($W89&lt;50%,เงื่อนไข!$E$4)))))</f>
        <v>0</v>
      </c>
      <c r="AB89" s="186">
        <f t="shared" si="31"/>
        <v>0</v>
      </c>
      <c r="AC89" s="146">
        <f t="shared" si="32"/>
        <v>0</v>
      </c>
      <c r="AD89" s="182">
        <f>IF(AB89=0,0,AB89/$R89*เงื่อนไข!$B$4)</f>
        <v>0</v>
      </c>
      <c r="AE89" s="188">
        <f t="shared" si="33"/>
        <v>0</v>
      </c>
      <c r="AF89" s="182">
        <f>SUMIF(วันทำงาน!$F$164:$F$254,$B89,วันทำงาน!$J$164:$J$254)</f>
        <v>0</v>
      </c>
      <c r="AG89" s="190">
        <f>IF((AND($W89&gt;=100%,$W89&lt;&gt;"")),เงื่อนไข!$F$8*Y89/$V89,0)</f>
        <v>0</v>
      </c>
      <c r="AH89" s="188">
        <f>SUM(วันทำงาน!AR89:AT89,วันทำงาน!AV89:AX89)</f>
        <v>0</v>
      </c>
      <c r="AI89" s="155"/>
      <c r="AJ89" s="155">
        <f>IF($W89="",0,IF($W89&gt;=100%,เงื่อนไข!$L$4,IF($W89&gt;=80%,เงื่อนไข!$K$4,IF($W89&gt;=50%,เงื่อนไข!$J$4,IF($W89&lt;50%,เงื่อนไข!$I$4)))))</f>
        <v>0</v>
      </c>
      <c r="AK89" s="186">
        <f t="shared" si="34"/>
        <v>0</v>
      </c>
      <c r="AL89" s="182">
        <f t="shared" si="35"/>
        <v>0</v>
      </c>
      <c r="AM89" s="182">
        <f>IF(AK89=0,0,AK89/$R89*เงื่อนไข!$B$4)</f>
        <v>0</v>
      </c>
      <c r="AN89" s="188">
        <f t="shared" si="36"/>
        <v>0</v>
      </c>
      <c r="AO89" s="182">
        <f>SUMIF(วันทำงาน!$F$164:$F$254,$B89,วันทำงาน!$K$164:$K$254)</f>
        <v>0</v>
      </c>
      <c r="AP89" s="190">
        <f>IF((AND($W89&gt;=100%,$W89&lt;&gt;"")),เงื่อนไข!$F$8*AH89/$V89,0)</f>
        <v>0</v>
      </c>
      <c r="AQ89" s="193">
        <f>วันทำงาน!AU89</f>
        <v>0</v>
      </c>
      <c r="AR89" s="155"/>
      <c r="AS89" s="155">
        <f>IF(W89="",0,IF($W89&gt;=100%,เงื่อนไข!$P$4,IF($W89&gt;=80%,เงื่อนไข!$O$4,IF($W89&gt;=50%,เงื่อนไข!$N$4,IF($W89&lt;50%,เงื่อนไข!$M$4)))))</f>
        <v>0</v>
      </c>
      <c r="AT89" s="186">
        <f t="shared" si="37"/>
        <v>0</v>
      </c>
      <c r="AU89" s="182">
        <f t="shared" si="38"/>
        <v>0</v>
      </c>
      <c r="AV89" s="182">
        <f>IF(AT89=0,0,AT89/$R89*เงื่อนไข!$B$4)</f>
        <v>0</v>
      </c>
      <c r="AW89" s="188">
        <f t="shared" si="39"/>
        <v>0</v>
      </c>
      <c r="AX89" s="182">
        <f>SUMIF(วันทำงาน!$F$164:$F$254,$B89,วันทำงาน!$L$164:$L$254)</f>
        <v>0</v>
      </c>
      <c r="AY89" s="190">
        <f>IF((AND($W89&gt;=100%,$W89&lt;&gt;"")),เงื่อนไข!$F$8*AQ89/$V89,0)</f>
        <v>0</v>
      </c>
    </row>
    <row r="90" spans="1:51" s="6" customFormat="1" ht="13.2" customHeight="1" x14ac:dyDescent="0.25">
      <c r="A90" s="129" t="str">
        <f>IF(วันทำงาน!A90&lt;&gt;"",วันทำงาน!A90,"")</f>
        <v/>
      </c>
      <c r="B90" s="129" t="str">
        <f>IF(วันทำงาน!B90&lt;&gt;"",วันทำงาน!B90,"")</f>
        <v/>
      </c>
      <c r="C90" s="129"/>
      <c r="D90" s="129" t="str">
        <f>IF(วันทำงาน!C90&lt;&gt;"",วันทำงาน!C90,"")</f>
        <v/>
      </c>
      <c r="E90" s="130" t="str">
        <f>IF(วันทำงาน!D90&lt;&gt;"",วันทำงาน!D90,"")</f>
        <v/>
      </c>
      <c r="F90" s="93" t="str">
        <f>IF(วันทำงาน!E90&lt;&gt;"",วันทำงาน!E90,"")</f>
        <v/>
      </c>
      <c r="G90" s="129" t="str">
        <f>IF(วันทำงาน!F90&lt;&gt;"",วันทำงาน!F90,"")</f>
        <v/>
      </c>
      <c r="H90" s="141" t="str">
        <f>IF(F90="Salesman",วันทำงาน!G90,"")</f>
        <v/>
      </c>
      <c r="I90" s="146" t="str">
        <f>IF($H90="","",AB90/$R90*(100%-เงื่อนไข!$B$4))</f>
        <v/>
      </c>
      <c r="J90" s="146" t="str">
        <f>IF($H90="","",AK90/$R90*(100%-เงื่อนไข!$B$4))</f>
        <v/>
      </c>
      <c r="K90" s="146" t="str">
        <f>IF($H90="","",AT90/$R90*(100%-เงื่อนไข!$B$4))</f>
        <v/>
      </c>
      <c r="L90" s="146" t="str">
        <f t="shared" si="26"/>
        <v/>
      </c>
      <c r="M90" s="147" t="str">
        <f>IF((OR(วันทำงาน!H90="",$F$1="")),"",IF(F90="Salesman",วันทำงาน!H90,""))</f>
        <v/>
      </c>
      <c r="N90" s="115">
        <f>IF($M90="",0,IF($X90="P",Y90*เงื่อนไข!$C$5,0))</f>
        <v>0</v>
      </c>
      <c r="O90" s="115">
        <f>IF($M90="",0,IF($X90="P",AH90*เงื่อนไข!$C$5,0))</f>
        <v>0</v>
      </c>
      <c r="P90" s="146">
        <f>IF($M90="",0,IF($X90="P",AQ90*เงื่อนไข!$C$5,0))</f>
        <v>0</v>
      </c>
      <c r="Q90" s="146">
        <f t="shared" si="27"/>
        <v>0</v>
      </c>
      <c r="R90" s="129" t="str">
        <f>IF(วันทำงาน!J90&lt;&gt;"",วันทำงาน!J90,"")</f>
        <v/>
      </c>
      <c r="S90" s="129" t="str">
        <f>IF(วันทำงาน!K90&lt;&gt;"",วันทำงาน!K90,"")</f>
        <v/>
      </c>
      <c r="T90" s="162" t="str">
        <f>IF(วันทำงาน!AZ90&lt;&gt;"",วันทำงาน!AZ90,"")</f>
        <v/>
      </c>
      <c r="U90" s="110" t="str">
        <f>IF(A90="","",_xlfn.IFNA(VLOOKUP($F90,เงื่อนไข!$A$4:$P$7,3,0),0))</f>
        <v/>
      </c>
      <c r="V90" s="110">
        <f t="shared" si="28"/>
        <v>0</v>
      </c>
      <c r="W90" s="109" t="str">
        <f t="shared" si="29"/>
        <v/>
      </c>
      <c r="X90" s="196" t="str">
        <f t="shared" si="30"/>
        <v/>
      </c>
      <c r="Y90" s="193">
        <f>วันทำงาน!AQ90</f>
        <v>0</v>
      </c>
      <c r="Z90" s="155"/>
      <c r="AA90" s="155">
        <f>IF($W90="",0,IF($W90&gt;=100%,เงื่อนไข!$H$4,IF($W90&gt;=80%,เงื่อนไข!$G$4,IF($W90&gt;=50%,เงื่อนไข!$F$4,IF($W90&lt;50%,เงื่อนไข!$E$4)))))</f>
        <v>0</v>
      </c>
      <c r="AB90" s="186">
        <f t="shared" si="31"/>
        <v>0</v>
      </c>
      <c r="AC90" s="146">
        <f t="shared" si="32"/>
        <v>0</v>
      </c>
      <c r="AD90" s="182">
        <f>IF(AB90=0,0,AB90/$R90*เงื่อนไข!$B$4)</f>
        <v>0</v>
      </c>
      <c r="AE90" s="188">
        <f t="shared" si="33"/>
        <v>0</v>
      </c>
      <c r="AF90" s="182">
        <f>SUMIF(วันทำงาน!$F$164:$F$254,$B90,วันทำงาน!$J$164:$J$254)</f>
        <v>0</v>
      </c>
      <c r="AG90" s="190">
        <f>IF((AND($W90&gt;=100%,$W90&lt;&gt;"")),เงื่อนไข!$F$8*Y90/$V90,0)</f>
        <v>0</v>
      </c>
      <c r="AH90" s="188">
        <f>SUM(วันทำงาน!AR90:AT90,วันทำงาน!AV90:AX90)</f>
        <v>0</v>
      </c>
      <c r="AI90" s="155"/>
      <c r="AJ90" s="155">
        <f>IF($W90="",0,IF($W90&gt;=100%,เงื่อนไข!$L$4,IF($W90&gt;=80%,เงื่อนไข!$K$4,IF($W90&gt;=50%,เงื่อนไข!$J$4,IF($W90&lt;50%,เงื่อนไข!$I$4)))))</f>
        <v>0</v>
      </c>
      <c r="AK90" s="186">
        <f t="shared" si="34"/>
        <v>0</v>
      </c>
      <c r="AL90" s="182">
        <f t="shared" si="35"/>
        <v>0</v>
      </c>
      <c r="AM90" s="182">
        <f>IF(AK90=0,0,AK90/$R90*เงื่อนไข!$B$4)</f>
        <v>0</v>
      </c>
      <c r="AN90" s="188">
        <f t="shared" si="36"/>
        <v>0</v>
      </c>
      <c r="AO90" s="182">
        <f>SUMIF(วันทำงาน!$F$164:$F$254,$B90,วันทำงาน!$K$164:$K$254)</f>
        <v>0</v>
      </c>
      <c r="AP90" s="190">
        <f>IF((AND($W90&gt;=100%,$W90&lt;&gt;"")),เงื่อนไข!$F$8*AH90/$V90,0)</f>
        <v>0</v>
      </c>
      <c r="AQ90" s="193">
        <f>วันทำงาน!AU90</f>
        <v>0</v>
      </c>
      <c r="AR90" s="155"/>
      <c r="AS90" s="155">
        <f>IF(W90="",0,IF($W90&gt;=100%,เงื่อนไข!$P$4,IF($W90&gt;=80%,เงื่อนไข!$O$4,IF($W90&gt;=50%,เงื่อนไข!$N$4,IF($W90&lt;50%,เงื่อนไข!$M$4)))))</f>
        <v>0</v>
      </c>
      <c r="AT90" s="186">
        <f t="shared" si="37"/>
        <v>0</v>
      </c>
      <c r="AU90" s="182">
        <f t="shared" si="38"/>
        <v>0</v>
      </c>
      <c r="AV90" s="182">
        <f>IF(AT90=0,0,AT90/$R90*เงื่อนไข!$B$4)</f>
        <v>0</v>
      </c>
      <c r="AW90" s="188">
        <f t="shared" si="39"/>
        <v>0</v>
      </c>
      <c r="AX90" s="182">
        <f>SUMIF(วันทำงาน!$F$164:$F$254,$B90,วันทำงาน!$L$164:$L$254)</f>
        <v>0</v>
      </c>
      <c r="AY90" s="190">
        <f>IF((AND($W90&gt;=100%,$W90&lt;&gt;"")),เงื่อนไข!$F$8*AQ90/$V90,0)</f>
        <v>0</v>
      </c>
    </row>
    <row r="91" spans="1:51" s="6" customFormat="1" ht="13.2" customHeight="1" x14ac:dyDescent="0.25">
      <c r="A91" s="129" t="str">
        <f>IF(วันทำงาน!A91&lt;&gt;"",วันทำงาน!A91,"")</f>
        <v/>
      </c>
      <c r="B91" s="129" t="str">
        <f>IF(วันทำงาน!B91&lt;&gt;"",วันทำงาน!B91,"")</f>
        <v/>
      </c>
      <c r="C91" s="129"/>
      <c r="D91" s="129" t="str">
        <f>IF(วันทำงาน!C91&lt;&gt;"",วันทำงาน!C91,"")</f>
        <v/>
      </c>
      <c r="E91" s="130" t="str">
        <f>IF(วันทำงาน!D91&lt;&gt;"",วันทำงาน!D91,"")</f>
        <v/>
      </c>
      <c r="F91" s="93" t="str">
        <f>IF(วันทำงาน!E91&lt;&gt;"",วันทำงาน!E91,"")</f>
        <v/>
      </c>
      <c r="G91" s="129" t="str">
        <f>IF(วันทำงาน!F91&lt;&gt;"",วันทำงาน!F91,"")</f>
        <v/>
      </c>
      <c r="H91" s="141" t="str">
        <f>IF(F91="Salesman",วันทำงาน!G91,"")</f>
        <v/>
      </c>
      <c r="I91" s="146" t="str">
        <f>IF($H91="","",AB91/$R91*(100%-เงื่อนไข!$B$4))</f>
        <v/>
      </c>
      <c r="J91" s="146" t="str">
        <f>IF($H91="","",AK91/$R91*(100%-เงื่อนไข!$B$4))</f>
        <v/>
      </c>
      <c r="K91" s="146" t="str">
        <f>IF($H91="","",AT91/$R91*(100%-เงื่อนไข!$B$4))</f>
        <v/>
      </c>
      <c r="L91" s="146" t="str">
        <f t="shared" si="26"/>
        <v/>
      </c>
      <c r="M91" s="147" t="str">
        <f>IF((OR(วันทำงาน!H91="",$F$1="")),"",IF(F91="Salesman",วันทำงาน!H91,""))</f>
        <v/>
      </c>
      <c r="N91" s="115">
        <f>IF($M91="",0,IF($X91="P",Y91*เงื่อนไข!$C$5,0))</f>
        <v>0</v>
      </c>
      <c r="O91" s="115">
        <f>IF($M91="",0,IF($X91="P",AH91*เงื่อนไข!$C$5,0))</f>
        <v>0</v>
      </c>
      <c r="P91" s="146">
        <f>IF($M91="",0,IF($X91="P",AQ91*เงื่อนไข!$C$5,0))</f>
        <v>0</v>
      </c>
      <c r="Q91" s="146">
        <f t="shared" si="27"/>
        <v>0</v>
      </c>
      <c r="R91" s="129" t="str">
        <f>IF(วันทำงาน!J91&lt;&gt;"",วันทำงาน!J91,"")</f>
        <v/>
      </c>
      <c r="S91" s="129" t="str">
        <f>IF(วันทำงาน!K91&lt;&gt;"",วันทำงาน!K91,"")</f>
        <v/>
      </c>
      <c r="T91" s="162" t="str">
        <f>IF(วันทำงาน!AZ91&lt;&gt;"",วันทำงาน!AZ91,"")</f>
        <v/>
      </c>
      <c r="U91" s="110" t="str">
        <f>IF(A91="","",_xlfn.IFNA(VLOOKUP($F91,เงื่อนไข!$A$4:$P$7,3,0),0))</f>
        <v/>
      </c>
      <c r="V91" s="110">
        <f t="shared" si="28"/>
        <v>0</v>
      </c>
      <c r="W91" s="109" t="str">
        <f t="shared" si="29"/>
        <v/>
      </c>
      <c r="X91" s="196" t="str">
        <f t="shared" si="30"/>
        <v/>
      </c>
      <c r="Y91" s="193">
        <f>วันทำงาน!AQ91</f>
        <v>0</v>
      </c>
      <c r="Z91" s="155"/>
      <c r="AA91" s="155">
        <f>IF($W91="",0,IF($W91&gt;=100%,เงื่อนไข!$H$4,IF($W91&gt;=80%,เงื่อนไข!$G$4,IF($W91&gt;=50%,เงื่อนไข!$F$4,IF($W91&lt;50%,เงื่อนไข!$E$4)))))</f>
        <v>0</v>
      </c>
      <c r="AB91" s="186">
        <f t="shared" si="31"/>
        <v>0</v>
      </c>
      <c r="AC91" s="146">
        <f t="shared" si="32"/>
        <v>0</v>
      </c>
      <c r="AD91" s="182">
        <f>IF(AB91=0,0,AB91/$R91*เงื่อนไข!$B$4)</f>
        <v>0</v>
      </c>
      <c r="AE91" s="188">
        <f t="shared" si="33"/>
        <v>0</v>
      </c>
      <c r="AF91" s="182">
        <f>SUMIF(วันทำงาน!$F$164:$F$254,$B91,วันทำงาน!$J$164:$J$254)</f>
        <v>0</v>
      </c>
      <c r="AG91" s="190">
        <f>IF((AND($W91&gt;=100%,$W91&lt;&gt;"")),เงื่อนไข!$F$8*Y91/$V91,0)</f>
        <v>0</v>
      </c>
      <c r="AH91" s="188">
        <f>SUM(วันทำงาน!AR91:AT91,วันทำงาน!AV91:AX91)</f>
        <v>0</v>
      </c>
      <c r="AI91" s="155"/>
      <c r="AJ91" s="155">
        <f>IF($W91="",0,IF($W91&gt;=100%,เงื่อนไข!$L$4,IF($W91&gt;=80%,เงื่อนไข!$K$4,IF($W91&gt;=50%,เงื่อนไข!$J$4,IF($W91&lt;50%,เงื่อนไข!$I$4)))))</f>
        <v>0</v>
      </c>
      <c r="AK91" s="186">
        <f t="shared" si="34"/>
        <v>0</v>
      </c>
      <c r="AL91" s="182">
        <f t="shared" si="35"/>
        <v>0</v>
      </c>
      <c r="AM91" s="182">
        <f>IF(AK91=0,0,AK91/$R91*เงื่อนไข!$B$4)</f>
        <v>0</v>
      </c>
      <c r="AN91" s="188">
        <f t="shared" si="36"/>
        <v>0</v>
      </c>
      <c r="AO91" s="182">
        <f>SUMIF(วันทำงาน!$F$164:$F$254,$B91,วันทำงาน!$K$164:$K$254)</f>
        <v>0</v>
      </c>
      <c r="AP91" s="190">
        <f>IF((AND($W91&gt;=100%,$W91&lt;&gt;"")),เงื่อนไข!$F$8*AH91/$V91,0)</f>
        <v>0</v>
      </c>
      <c r="AQ91" s="193">
        <f>วันทำงาน!AU91</f>
        <v>0</v>
      </c>
      <c r="AR91" s="155"/>
      <c r="AS91" s="155">
        <f>IF(W91="",0,IF($W91&gt;=100%,เงื่อนไข!$P$4,IF($W91&gt;=80%,เงื่อนไข!$O$4,IF($W91&gt;=50%,เงื่อนไข!$N$4,IF($W91&lt;50%,เงื่อนไข!$M$4)))))</f>
        <v>0</v>
      </c>
      <c r="AT91" s="186">
        <f t="shared" si="37"/>
        <v>0</v>
      </c>
      <c r="AU91" s="182">
        <f t="shared" si="38"/>
        <v>0</v>
      </c>
      <c r="AV91" s="182">
        <f>IF(AT91=0,0,AT91/$R91*เงื่อนไข!$B$4)</f>
        <v>0</v>
      </c>
      <c r="AW91" s="188">
        <f t="shared" si="39"/>
        <v>0</v>
      </c>
      <c r="AX91" s="182">
        <f>SUMIF(วันทำงาน!$F$164:$F$254,$B91,วันทำงาน!$L$164:$L$254)</f>
        <v>0</v>
      </c>
      <c r="AY91" s="190">
        <f>IF((AND($W91&gt;=100%,$W91&lt;&gt;"")),เงื่อนไข!$F$8*AQ91/$V91,0)</f>
        <v>0</v>
      </c>
    </row>
    <row r="92" spans="1:51" s="6" customFormat="1" ht="13.2" customHeight="1" x14ac:dyDescent="0.25">
      <c r="A92" s="129" t="str">
        <f>IF(วันทำงาน!A92&lt;&gt;"",วันทำงาน!A92,"")</f>
        <v/>
      </c>
      <c r="B92" s="129" t="str">
        <f>IF(วันทำงาน!B92&lt;&gt;"",วันทำงาน!B92,"")</f>
        <v/>
      </c>
      <c r="C92" s="129"/>
      <c r="D92" s="129" t="str">
        <f>IF(วันทำงาน!C92&lt;&gt;"",วันทำงาน!C92,"")</f>
        <v/>
      </c>
      <c r="E92" s="130" t="str">
        <f>IF(วันทำงาน!D92&lt;&gt;"",วันทำงาน!D92,"")</f>
        <v/>
      </c>
      <c r="F92" s="93" t="str">
        <f>IF(วันทำงาน!E92&lt;&gt;"",วันทำงาน!E92,"")</f>
        <v/>
      </c>
      <c r="G92" s="129" t="str">
        <f>IF(วันทำงาน!F92&lt;&gt;"",วันทำงาน!F92,"")</f>
        <v/>
      </c>
      <c r="H92" s="141" t="str">
        <f>IF(F92="Salesman",วันทำงาน!G92,"")</f>
        <v/>
      </c>
      <c r="I92" s="146" t="str">
        <f>IF($H92="","",AB92/$R92*(100%-เงื่อนไข!$B$4))</f>
        <v/>
      </c>
      <c r="J92" s="146" t="str">
        <f>IF($H92="","",AK92/$R92*(100%-เงื่อนไข!$B$4))</f>
        <v/>
      </c>
      <c r="K92" s="146" t="str">
        <f>IF($H92="","",AT92/$R92*(100%-เงื่อนไข!$B$4))</f>
        <v/>
      </c>
      <c r="L92" s="146" t="str">
        <f t="shared" si="26"/>
        <v/>
      </c>
      <c r="M92" s="147" t="str">
        <f>IF((OR(วันทำงาน!H92="",$F$1="")),"",IF(F92="Salesman",วันทำงาน!H92,""))</f>
        <v/>
      </c>
      <c r="N92" s="115">
        <f>IF($M92="",0,IF($X92="P",Y92*เงื่อนไข!$C$5,0))</f>
        <v>0</v>
      </c>
      <c r="O92" s="115">
        <f>IF($M92="",0,IF($X92="P",AH92*เงื่อนไข!$C$5,0))</f>
        <v>0</v>
      </c>
      <c r="P92" s="146">
        <f>IF($M92="",0,IF($X92="P",AQ92*เงื่อนไข!$C$5,0))</f>
        <v>0</v>
      </c>
      <c r="Q92" s="146">
        <f t="shared" si="27"/>
        <v>0</v>
      </c>
      <c r="R92" s="129" t="str">
        <f>IF(วันทำงาน!J92&lt;&gt;"",วันทำงาน!J92,"")</f>
        <v/>
      </c>
      <c r="S92" s="129" t="str">
        <f>IF(วันทำงาน!K92&lt;&gt;"",วันทำงาน!K92,"")</f>
        <v/>
      </c>
      <c r="T92" s="162" t="str">
        <f>IF(วันทำงาน!AZ92&lt;&gt;"",วันทำงาน!AZ92,"")</f>
        <v/>
      </c>
      <c r="U92" s="110" t="str">
        <f>IF(A92="","",_xlfn.IFNA(VLOOKUP($F92,เงื่อนไข!$A$4:$P$7,3,0),0))</f>
        <v/>
      </c>
      <c r="V92" s="110">
        <f t="shared" si="28"/>
        <v>0</v>
      </c>
      <c r="W92" s="109" t="str">
        <f t="shared" si="29"/>
        <v/>
      </c>
      <c r="X92" s="196" t="str">
        <f t="shared" si="30"/>
        <v/>
      </c>
      <c r="Y92" s="193">
        <f>วันทำงาน!AQ92</f>
        <v>0</v>
      </c>
      <c r="Z92" s="155"/>
      <c r="AA92" s="155">
        <f>IF($W92="",0,IF($W92&gt;=100%,เงื่อนไข!$H$4,IF($W92&gt;=80%,เงื่อนไข!$G$4,IF($W92&gt;=50%,เงื่อนไข!$F$4,IF($W92&lt;50%,เงื่อนไข!$E$4)))))</f>
        <v>0</v>
      </c>
      <c r="AB92" s="186">
        <f t="shared" si="31"/>
        <v>0</v>
      </c>
      <c r="AC92" s="146">
        <f t="shared" si="32"/>
        <v>0</v>
      </c>
      <c r="AD92" s="182">
        <f>IF(AB92=0,0,AB92/$R92*เงื่อนไข!$B$4)</f>
        <v>0</v>
      </c>
      <c r="AE92" s="188">
        <f t="shared" si="33"/>
        <v>0</v>
      </c>
      <c r="AF92" s="182">
        <f>SUMIF(วันทำงาน!$F$164:$F$254,$B92,วันทำงาน!$J$164:$J$254)</f>
        <v>0</v>
      </c>
      <c r="AG92" s="190">
        <f>IF((AND($W92&gt;=100%,$W92&lt;&gt;"")),เงื่อนไข!$F$8*Y92/$V92,0)</f>
        <v>0</v>
      </c>
      <c r="AH92" s="188">
        <f>SUM(วันทำงาน!AR92:AT92,วันทำงาน!AV92:AX92)</f>
        <v>0</v>
      </c>
      <c r="AI92" s="155"/>
      <c r="AJ92" s="155">
        <f>IF($W92="",0,IF($W92&gt;=100%,เงื่อนไข!$L$4,IF($W92&gt;=80%,เงื่อนไข!$K$4,IF($W92&gt;=50%,เงื่อนไข!$J$4,IF($W92&lt;50%,เงื่อนไข!$I$4)))))</f>
        <v>0</v>
      </c>
      <c r="AK92" s="186">
        <f t="shared" si="34"/>
        <v>0</v>
      </c>
      <c r="AL92" s="182">
        <f t="shared" si="35"/>
        <v>0</v>
      </c>
      <c r="AM92" s="182">
        <f>IF(AK92=0,0,AK92/$R92*เงื่อนไข!$B$4)</f>
        <v>0</v>
      </c>
      <c r="AN92" s="188">
        <f t="shared" si="36"/>
        <v>0</v>
      </c>
      <c r="AO92" s="182">
        <f>SUMIF(วันทำงาน!$F$164:$F$254,$B92,วันทำงาน!$K$164:$K$254)</f>
        <v>0</v>
      </c>
      <c r="AP92" s="190">
        <f>IF((AND($W92&gt;=100%,$W92&lt;&gt;"")),เงื่อนไข!$F$8*AH92/$V92,0)</f>
        <v>0</v>
      </c>
      <c r="AQ92" s="193">
        <f>วันทำงาน!AU92</f>
        <v>0</v>
      </c>
      <c r="AR92" s="155"/>
      <c r="AS92" s="155">
        <f>IF(W92="",0,IF($W92&gt;=100%,เงื่อนไข!$P$4,IF($W92&gt;=80%,เงื่อนไข!$O$4,IF($W92&gt;=50%,เงื่อนไข!$N$4,IF($W92&lt;50%,เงื่อนไข!$M$4)))))</f>
        <v>0</v>
      </c>
      <c r="AT92" s="186">
        <f t="shared" si="37"/>
        <v>0</v>
      </c>
      <c r="AU92" s="182">
        <f t="shared" si="38"/>
        <v>0</v>
      </c>
      <c r="AV92" s="182">
        <f>IF(AT92=0,0,AT92/$R92*เงื่อนไข!$B$4)</f>
        <v>0</v>
      </c>
      <c r="AW92" s="188">
        <f t="shared" si="39"/>
        <v>0</v>
      </c>
      <c r="AX92" s="182">
        <f>SUMIF(วันทำงาน!$F$164:$F$254,$B92,วันทำงาน!$L$164:$L$254)</f>
        <v>0</v>
      </c>
      <c r="AY92" s="190">
        <f>IF((AND($W92&gt;=100%,$W92&lt;&gt;"")),เงื่อนไข!$F$8*AQ92/$V92,0)</f>
        <v>0</v>
      </c>
    </row>
    <row r="93" spans="1:51" s="6" customFormat="1" ht="13.2" customHeight="1" x14ac:dyDescent="0.25">
      <c r="A93" s="129" t="str">
        <f>IF(วันทำงาน!A93&lt;&gt;"",วันทำงาน!A93,"")</f>
        <v/>
      </c>
      <c r="B93" s="129" t="str">
        <f>IF(วันทำงาน!B93&lt;&gt;"",วันทำงาน!B93,"")</f>
        <v/>
      </c>
      <c r="C93" s="129"/>
      <c r="D93" s="129" t="str">
        <f>IF(วันทำงาน!C93&lt;&gt;"",วันทำงาน!C93,"")</f>
        <v/>
      </c>
      <c r="E93" s="130" t="str">
        <f>IF(วันทำงาน!D93&lt;&gt;"",วันทำงาน!D93,"")</f>
        <v/>
      </c>
      <c r="F93" s="93" t="str">
        <f>IF(วันทำงาน!E93&lt;&gt;"",วันทำงาน!E93,"")</f>
        <v/>
      </c>
      <c r="G93" s="129" t="str">
        <f>IF(วันทำงาน!F93&lt;&gt;"",วันทำงาน!F93,"")</f>
        <v/>
      </c>
      <c r="H93" s="141" t="str">
        <f>IF(F93="Salesman",วันทำงาน!G93,"")</f>
        <v/>
      </c>
      <c r="I93" s="146" t="str">
        <f>IF($H93="","",AB93/$R93*(100%-เงื่อนไข!$B$4))</f>
        <v/>
      </c>
      <c r="J93" s="146" t="str">
        <f>IF($H93="","",AK93/$R93*(100%-เงื่อนไข!$B$4))</f>
        <v/>
      </c>
      <c r="K93" s="146" t="str">
        <f>IF($H93="","",AT93/$R93*(100%-เงื่อนไข!$B$4))</f>
        <v/>
      </c>
      <c r="L93" s="146" t="str">
        <f t="shared" si="26"/>
        <v/>
      </c>
      <c r="M93" s="147" t="str">
        <f>IF((OR(วันทำงาน!H93="",$F$1="")),"",IF(F93="Salesman",วันทำงาน!H93,""))</f>
        <v/>
      </c>
      <c r="N93" s="115">
        <f>IF($M93="",0,IF($X93="P",Y93*เงื่อนไข!$C$5,0))</f>
        <v>0</v>
      </c>
      <c r="O93" s="115">
        <f>IF($M93="",0,IF($X93="P",AH93*เงื่อนไข!$C$5,0))</f>
        <v>0</v>
      </c>
      <c r="P93" s="146">
        <f>IF($M93="",0,IF($X93="P",AQ93*เงื่อนไข!$C$5,0))</f>
        <v>0</v>
      </c>
      <c r="Q93" s="146">
        <f t="shared" si="27"/>
        <v>0</v>
      </c>
      <c r="R93" s="129" t="str">
        <f>IF(วันทำงาน!J93&lt;&gt;"",วันทำงาน!J93,"")</f>
        <v/>
      </c>
      <c r="S93" s="129" t="str">
        <f>IF(วันทำงาน!K93&lt;&gt;"",วันทำงาน!K93,"")</f>
        <v/>
      </c>
      <c r="T93" s="162" t="str">
        <f>IF(วันทำงาน!AZ93&lt;&gt;"",วันทำงาน!AZ93,"")</f>
        <v/>
      </c>
      <c r="U93" s="110" t="str">
        <f>IF(A93="","",_xlfn.IFNA(VLOOKUP($F93,เงื่อนไข!$A$4:$P$7,3,0),0))</f>
        <v/>
      </c>
      <c r="V93" s="110">
        <f t="shared" si="28"/>
        <v>0</v>
      </c>
      <c r="W93" s="109" t="str">
        <f t="shared" si="29"/>
        <v/>
      </c>
      <c r="X93" s="196" t="str">
        <f t="shared" si="30"/>
        <v/>
      </c>
      <c r="Y93" s="193">
        <f>วันทำงาน!AQ93</f>
        <v>0</v>
      </c>
      <c r="Z93" s="155"/>
      <c r="AA93" s="155">
        <f>IF($W93="",0,IF($W93&gt;=100%,เงื่อนไข!$H$4,IF($W93&gt;=80%,เงื่อนไข!$G$4,IF($W93&gt;=50%,เงื่อนไข!$F$4,IF($W93&lt;50%,เงื่อนไข!$E$4)))))</f>
        <v>0</v>
      </c>
      <c r="AB93" s="186">
        <f t="shared" si="31"/>
        <v>0</v>
      </c>
      <c r="AC93" s="146">
        <f t="shared" si="32"/>
        <v>0</v>
      </c>
      <c r="AD93" s="182">
        <f>IF(AB93=0,0,AB93/$R93*เงื่อนไข!$B$4)</f>
        <v>0</v>
      </c>
      <c r="AE93" s="188">
        <f t="shared" si="33"/>
        <v>0</v>
      </c>
      <c r="AF93" s="182">
        <f>SUMIF(วันทำงาน!$F$164:$F$254,$B93,วันทำงาน!$J$164:$J$254)</f>
        <v>0</v>
      </c>
      <c r="AG93" s="190">
        <f>IF((AND($W93&gt;=100%,$W93&lt;&gt;"")),เงื่อนไข!$F$8*Y93/$V93,0)</f>
        <v>0</v>
      </c>
      <c r="AH93" s="188">
        <f>SUM(วันทำงาน!AR93:AT93,วันทำงาน!AV93:AX93)</f>
        <v>0</v>
      </c>
      <c r="AI93" s="155"/>
      <c r="AJ93" s="155">
        <f>IF($W93="",0,IF($W93&gt;=100%,เงื่อนไข!$L$4,IF($W93&gt;=80%,เงื่อนไข!$K$4,IF($W93&gt;=50%,เงื่อนไข!$J$4,IF($W93&lt;50%,เงื่อนไข!$I$4)))))</f>
        <v>0</v>
      </c>
      <c r="AK93" s="186">
        <f t="shared" si="34"/>
        <v>0</v>
      </c>
      <c r="AL93" s="182">
        <f t="shared" si="35"/>
        <v>0</v>
      </c>
      <c r="AM93" s="182">
        <f>IF(AK93=0,0,AK93/$R93*เงื่อนไข!$B$4)</f>
        <v>0</v>
      </c>
      <c r="AN93" s="188">
        <f t="shared" si="36"/>
        <v>0</v>
      </c>
      <c r="AO93" s="182">
        <f>SUMIF(วันทำงาน!$F$164:$F$254,$B93,วันทำงาน!$K$164:$K$254)</f>
        <v>0</v>
      </c>
      <c r="AP93" s="190">
        <f>IF((AND($W93&gt;=100%,$W93&lt;&gt;"")),เงื่อนไข!$F$8*AH93/$V93,0)</f>
        <v>0</v>
      </c>
      <c r="AQ93" s="193">
        <f>วันทำงาน!AU93</f>
        <v>0</v>
      </c>
      <c r="AR93" s="155"/>
      <c r="AS93" s="155">
        <f>IF(W93="",0,IF($W93&gt;=100%,เงื่อนไข!$P$4,IF($W93&gt;=80%,เงื่อนไข!$O$4,IF($W93&gt;=50%,เงื่อนไข!$N$4,IF($W93&lt;50%,เงื่อนไข!$M$4)))))</f>
        <v>0</v>
      </c>
      <c r="AT93" s="186">
        <f t="shared" si="37"/>
        <v>0</v>
      </c>
      <c r="AU93" s="182">
        <f t="shared" si="38"/>
        <v>0</v>
      </c>
      <c r="AV93" s="182">
        <f>IF(AT93=0,0,AT93/$R93*เงื่อนไข!$B$4)</f>
        <v>0</v>
      </c>
      <c r="AW93" s="188">
        <f t="shared" si="39"/>
        <v>0</v>
      </c>
      <c r="AX93" s="182">
        <f>SUMIF(วันทำงาน!$F$164:$F$254,$B93,วันทำงาน!$L$164:$L$254)</f>
        <v>0</v>
      </c>
      <c r="AY93" s="190">
        <f>IF((AND($W93&gt;=100%,$W93&lt;&gt;"")),เงื่อนไข!$F$8*AQ93/$V93,0)</f>
        <v>0</v>
      </c>
    </row>
    <row r="94" spans="1:51" s="6" customFormat="1" ht="13.2" customHeight="1" x14ac:dyDescent="0.25">
      <c r="A94" s="129" t="str">
        <f>IF(วันทำงาน!A94&lt;&gt;"",วันทำงาน!A94,"")</f>
        <v/>
      </c>
      <c r="B94" s="129" t="str">
        <f>IF(วันทำงาน!B94&lt;&gt;"",วันทำงาน!B94,"")</f>
        <v/>
      </c>
      <c r="C94" s="129"/>
      <c r="D94" s="129" t="str">
        <f>IF(วันทำงาน!C94&lt;&gt;"",วันทำงาน!C94,"")</f>
        <v/>
      </c>
      <c r="E94" s="130" t="str">
        <f>IF(วันทำงาน!D94&lt;&gt;"",วันทำงาน!D94,"")</f>
        <v/>
      </c>
      <c r="F94" s="93" t="str">
        <f>IF(วันทำงาน!E94&lt;&gt;"",วันทำงาน!E94,"")</f>
        <v/>
      </c>
      <c r="G94" s="129" t="str">
        <f>IF(วันทำงาน!F94&lt;&gt;"",วันทำงาน!F94,"")</f>
        <v/>
      </c>
      <c r="H94" s="141" t="str">
        <f>IF(F94="Salesman",วันทำงาน!G94,"")</f>
        <v/>
      </c>
      <c r="I94" s="146" t="str">
        <f>IF($H94="","",AB94/$R94*(100%-เงื่อนไข!$B$4))</f>
        <v/>
      </c>
      <c r="J94" s="146" t="str">
        <f>IF($H94="","",AK94/$R94*(100%-เงื่อนไข!$B$4))</f>
        <v/>
      </c>
      <c r="K94" s="146" t="str">
        <f>IF($H94="","",AT94/$R94*(100%-เงื่อนไข!$B$4))</f>
        <v/>
      </c>
      <c r="L94" s="146" t="str">
        <f t="shared" si="26"/>
        <v/>
      </c>
      <c r="M94" s="147" t="str">
        <f>IF((OR(วันทำงาน!H94="",$F$1="")),"",IF(F94="Salesman",วันทำงาน!H94,""))</f>
        <v/>
      </c>
      <c r="N94" s="115">
        <f>IF($M94="",0,IF($X94="P",Y94*เงื่อนไข!$C$5,0))</f>
        <v>0</v>
      </c>
      <c r="O94" s="115">
        <f>IF($M94="",0,IF($X94="P",AH94*เงื่อนไข!$C$5,0))</f>
        <v>0</v>
      </c>
      <c r="P94" s="146">
        <f>IF($M94="",0,IF($X94="P",AQ94*เงื่อนไข!$C$5,0))</f>
        <v>0</v>
      </c>
      <c r="Q94" s="146">
        <f t="shared" si="27"/>
        <v>0</v>
      </c>
      <c r="R94" s="129" t="str">
        <f>IF(วันทำงาน!J94&lt;&gt;"",วันทำงาน!J94,"")</f>
        <v/>
      </c>
      <c r="S94" s="129" t="str">
        <f>IF(วันทำงาน!K94&lt;&gt;"",วันทำงาน!K94,"")</f>
        <v/>
      </c>
      <c r="T94" s="162" t="str">
        <f>IF(วันทำงาน!AZ94&lt;&gt;"",วันทำงาน!AZ94,"")</f>
        <v/>
      </c>
      <c r="U94" s="110" t="str">
        <f>IF(A94="","",_xlfn.IFNA(VLOOKUP($F94,เงื่อนไข!$A$4:$P$7,3,0),0))</f>
        <v/>
      </c>
      <c r="V94" s="110">
        <f t="shared" si="28"/>
        <v>0</v>
      </c>
      <c r="W94" s="109" t="str">
        <f t="shared" si="29"/>
        <v/>
      </c>
      <c r="X94" s="196" t="str">
        <f t="shared" si="30"/>
        <v/>
      </c>
      <c r="Y94" s="193">
        <f>วันทำงาน!AQ94</f>
        <v>0</v>
      </c>
      <c r="Z94" s="155"/>
      <c r="AA94" s="155">
        <f>IF($W94="",0,IF($W94&gt;=100%,เงื่อนไข!$H$4,IF($W94&gt;=80%,เงื่อนไข!$G$4,IF($W94&gt;=50%,เงื่อนไข!$F$4,IF($W94&lt;50%,เงื่อนไข!$E$4)))))</f>
        <v>0</v>
      </c>
      <c r="AB94" s="186">
        <f t="shared" si="31"/>
        <v>0</v>
      </c>
      <c r="AC94" s="146">
        <f t="shared" si="32"/>
        <v>0</v>
      </c>
      <c r="AD94" s="182">
        <f>IF(AB94=0,0,AB94/$R94*เงื่อนไข!$B$4)</f>
        <v>0</v>
      </c>
      <c r="AE94" s="188">
        <f t="shared" si="33"/>
        <v>0</v>
      </c>
      <c r="AF94" s="182">
        <f>SUMIF(วันทำงาน!$F$164:$F$254,$B94,วันทำงาน!$J$164:$J$254)</f>
        <v>0</v>
      </c>
      <c r="AG94" s="190">
        <f>IF((AND($W94&gt;=100%,$W94&lt;&gt;"")),เงื่อนไข!$F$8*Y94/$V94,0)</f>
        <v>0</v>
      </c>
      <c r="AH94" s="188">
        <f>SUM(วันทำงาน!AR94:AT94,วันทำงาน!AV94:AX94)</f>
        <v>0</v>
      </c>
      <c r="AI94" s="155"/>
      <c r="AJ94" s="155">
        <f>IF($W94="",0,IF($W94&gt;=100%,เงื่อนไข!$L$4,IF($W94&gt;=80%,เงื่อนไข!$K$4,IF($W94&gt;=50%,เงื่อนไข!$J$4,IF($W94&lt;50%,เงื่อนไข!$I$4)))))</f>
        <v>0</v>
      </c>
      <c r="AK94" s="186">
        <f t="shared" si="34"/>
        <v>0</v>
      </c>
      <c r="AL94" s="182">
        <f t="shared" si="35"/>
        <v>0</v>
      </c>
      <c r="AM94" s="182">
        <f>IF(AK94=0,0,AK94/$R94*เงื่อนไข!$B$4)</f>
        <v>0</v>
      </c>
      <c r="AN94" s="188">
        <f t="shared" si="36"/>
        <v>0</v>
      </c>
      <c r="AO94" s="182">
        <f>SUMIF(วันทำงาน!$F$164:$F$254,$B94,วันทำงาน!$K$164:$K$254)</f>
        <v>0</v>
      </c>
      <c r="AP94" s="190">
        <f>IF((AND($W94&gt;=100%,$W94&lt;&gt;"")),เงื่อนไข!$F$8*AH94/$V94,0)</f>
        <v>0</v>
      </c>
      <c r="AQ94" s="193">
        <f>วันทำงาน!AU94</f>
        <v>0</v>
      </c>
      <c r="AR94" s="155"/>
      <c r="AS94" s="155">
        <f>IF(W94="",0,IF($W94&gt;=100%,เงื่อนไข!$P$4,IF($W94&gt;=80%,เงื่อนไข!$O$4,IF($W94&gt;=50%,เงื่อนไข!$N$4,IF($W94&lt;50%,เงื่อนไข!$M$4)))))</f>
        <v>0</v>
      </c>
      <c r="AT94" s="186">
        <f t="shared" si="37"/>
        <v>0</v>
      </c>
      <c r="AU94" s="182">
        <f t="shared" si="38"/>
        <v>0</v>
      </c>
      <c r="AV94" s="182">
        <f>IF(AT94=0,0,AT94/$R94*เงื่อนไข!$B$4)</f>
        <v>0</v>
      </c>
      <c r="AW94" s="188">
        <f t="shared" si="39"/>
        <v>0</v>
      </c>
      <c r="AX94" s="182">
        <f>SUMIF(วันทำงาน!$F$164:$F$254,$B94,วันทำงาน!$L$164:$L$254)</f>
        <v>0</v>
      </c>
      <c r="AY94" s="190">
        <f>IF((AND($W94&gt;=100%,$W94&lt;&gt;"")),เงื่อนไข!$F$8*AQ94/$V94,0)</f>
        <v>0</v>
      </c>
    </row>
    <row r="95" spans="1:51" s="6" customFormat="1" ht="13.2" customHeight="1" x14ac:dyDescent="0.25">
      <c r="A95" s="129" t="str">
        <f>IF(วันทำงาน!A95&lt;&gt;"",วันทำงาน!A95,"")</f>
        <v/>
      </c>
      <c r="B95" s="129" t="str">
        <f>IF(วันทำงาน!B95&lt;&gt;"",วันทำงาน!B95,"")</f>
        <v/>
      </c>
      <c r="C95" s="129"/>
      <c r="D95" s="129" t="str">
        <f>IF(วันทำงาน!C95&lt;&gt;"",วันทำงาน!C95,"")</f>
        <v/>
      </c>
      <c r="E95" s="130" t="str">
        <f>IF(วันทำงาน!D95&lt;&gt;"",วันทำงาน!D95,"")</f>
        <v/>
      </c>
      <c r="F95" s="93" t="str">
        <f>IF(วันทำงาน!E95&lt;&gt;"",วันทำงาน!E95,"")</f>
        <v/>
      </c>
      <c r="G95" s="129" t="str">
        <f>IF(วันทำงาน!F95&lt;&gt;"",วันทำงาน!F95,"")</f>
        <v/>
      </c>
      <c r="H95" s="141" t="str">
        <f>IF(F95="Salesman",วันทำงาน!G95,"")</f>
        <v/>
      </c>
      <c r="I95" s="146" t="str">
        <f>IF($H95="","",AB95/$R95*(100%-เงื่อนไข!$B$4))</f>
        <v/>
      </c>
      <c r="J95" s="146" t="str">
        <f>IF($H95="","",AK95/$R95*(100%-เงื่อนไข!$B$4))</f>
        <v/>
      </c>
      <c r="K95" s="146" t="str">
        <f>IF($H95="","",AT95/$R95*(100%-เงื่อนไข!$B$4))</f>
        <v/>
      </c>
      <c r="L95" s="146" t="str">
        <f t="shared" si="26"/>
        <v/>
      </c>
      <c r="M95" s="147" t="str">
        <f>IF((OR(วันทำงาน!H95="",$F$1="")),"",IF(F95="Salesman",วันทำงาน!H95,""))</f>
        <v/>
      </c>
      <c r="N95" s="115">
        <f>IF($M95="",0,IF($X95="P",Y95*เงื่อนไข!$C$5,0))</f>
        <v>0</v>
      </c>
      <c r="O95" s="115">
        <f>IF($M95="",0,IF($X95="P",AH95*เงื่อนไข!$C$5,0))</f>
        <v>0</v>
      </c>
      <c r="P95" s="146">
        <f>IF($M95="",0,IF($X95="P",AQ95*เงื่อนไข!$C$5,0))</f>
        <v>0</v>
      </c>
      <c r="Q95" s="146">
        <f t="shared" si="27"/>
        <v>0</v>
      </c>
      <c r="R95" s="129" t="str">
        <f>IF(วันทำงาน!J95&lt;&gt;"",วันทำงาน!J95,"")</f>
        <v/>
      </c>
      <c r="S95" s="129" t="str">
        <f>IF(วันทำงาน!K95&lt;&gt;"",วันทำงาน!K95,"")</f>
        <v/>
      </c>
      <c r="T95" s="162" t="str">
        <f>IF(วันทำงาน!AZ95&lt;&gt;"",วันทำงาน!AZ95,"")</f>
        <v/>
      </c>
      <c r="U95" s="110" t="str">
        <f>IF(A95="","",_xlfn.IFNA(VLOOKUP($F95,เงื่อนไข!$A$4:$P$7,3,0),0))</f>
        <v/>
      </c>
      <c r="V95" s="110">
        <f t="shared" si="28"/>
        <v>0</v>
      </c>
      <c r="W95" s="109" t="str">
        <f t="shared" si="29"/>
        <v/>
      </c>
      <c r="X95" s="196" t="str">
        <f t="shared" si="30"/>
        <v/>
      </c>
      <c r="Y95" s="193">
        <f>วันทำงาน!AQ95</f>
        <v>0</v>
      </c>
      <c r="Z95" s="155"/>
      <c r="AA95" s="155">
        <f>IF($W95="",0,IF($W95&gt;=100%,เงื่อนไข!$H$4,IF($W95&gt;=80%,เงื่อนไข!$G$4,IF($W95&gt;=50%,เงื่อนไข!$F$4,IF($W95&lt;50%,เงื่อนไข!$E$4)))))</f>
        <v>0</v>
      </c>
      <c r="AB95" s="186">
        <f t="shared" si="31"/>
        <v>0</v>
      </c>
      <c r="AC95" s="146">
        <f t="shared" si="32"/>
        <v>0</v>
      </c>
      <c r="AD95" s="182">
        <f>IF(AB95=0,0,AB95/$R95*เงื่อนไข!$B$4)</f>
        <v>0</v>
      </c>
      <c r="AE95" s="188">
        <f t="shared" si="33"/>
        <v>0</v>
      </c>
      <c r="AF95" s="182">
        <f>SUMIF(วันทำงาน!$F$164:$F$254,$B95,วันทำงาน!$J$164:$J$254)</f>
        <v>0</v>
      </c>
      <c r="AG95" s="190">
        <f>IF((AND($W95&gt;=100%,$W95&lt;&gt;"")),เงื่อนไข!$F$8*Y95/$V95,0)</f>
        <v>0</v>
      </c>
      <c r="AH95" s="188">
        <f>SUM(วันทำงาน!AR95:AT95,วันทำงาน!AV95:AX95)</f>
        <v>0</v>
      </c>
      <c r="AI95" s="155"/>
      <c r="AJ95" s="155">
        <f>IF($W95="",0,IF($W95&gt;=100%,เงื่อนไข!$L$4,IF($W95&gt;=80%,เงื่อนไข!$K$4,IF($W95&gt;=50%,เงื่อนไข!$J$4,IF($W95&lt;50%,เงื่อนไข!$I$4)))))</f>
        <v>0</v>
      </c>
      <c r="AK95" s="186">
        <f t="shared" si="34"/>
        <v>0</v>
      </c>
      <c r="AL95" s="182">
        <f t="shared" si="35"/>
        <v>0</v>
      </c>
      <c r="AM95" s="182">
        <f>IF(AK95=0,0,AK95/$R95*เงื่อนไข!$B$4)</f>
        <v>0</v>
      </c>
      <c r="AN95" s="188">
        <f t="shared" si="36"/>
        <v>0</v>
      </c>
      <c r="AO95" s="182">
        <f>SUMIF(วันทำงาน!$F$164:$F$254,$B95,วันทำงาน!$K$164:$K$254)</f>
        <v>0</v>
      </c>
      <c r="AP95" s="190">
        <f>IF((AND($W95&gt;=100%,$W95&lt;&gt;"")),เงื่อนไข!$F$8*AH95/$V95,0)</f>
        <v>0</v>
      </c>
      <c r="AQ95" s="193">
        <f>วันทำงาน!AU95</f>
        <v>0</v>
      </c>
      <c r="AR95" s="155"/>
      <c r="AS95" s="155">
        <f>IF(W95="",0,IF($W95&gt;=100%,เงื่อนไข!$P$4,IF($W95&gt;=80%,เงื่อนไข!$O$4,IF($W95&gt;=50%,เงื่อนไข!$N$4,IF($W95&lt;50%,เงื่อนไข!$M$4)))))</f>
        <v>0</v>
      </c>
      <c r="AT95" s="186">
        <f t="shared" si="37"/>
        <v>0</v>
      </c>
      <c r="AU95" s="182">
        <f t="shared" si="38"/>
        <v>0</v>
      </c>
      <c r="AV95" s="182">
        <f>IF(AT95=0,0,AT95/$R95*เงื่อนไข!$B$4)</f>
        <v>0</v>
      </c>
      <c r="AW95" s="188">
        <f t="shared" si="39"/>
        <v>0</v>
      </c>
      <c r="AX95" s="182">
        <f>SUMIF(วันทำงาน!$F$164:$F$254,$B95,วันทำงาน!$L$164:$L$254)</f>
        <v>0</v>
      </c>
      <c r="AY95" s="190">
        <f>IF((AND($W95&gt;=100%,$W95&lt;&gt;"")),เงื่อนไข!$F$8*AQ95/$V95,0)</f>
        <v>0</v>
      </c>
    </row>
    <row r="96" spans="1:51" s="6" customFormat="1" ht="13.2" customHeight="1" x14ac:dyDescent="0.25">
      <c r="A96" s="129" t="str">
        <f>IF(วันทำงาน!A96&lt;&gt;"",วันทำงาน!A96,"")</f>
        <v/>
      </c>
      <c r="B96" s="129" t="str">
        <f>IF(วันทำงาน!B96&lt;&gt;"",วันทำงาน!B96,"")</f>
        <v/>
      </c>
      <c r="C96" s="129"/>
      <c r="D96" s="129" t="str">
        <f>IF(วันทำงาน!C96&lt;&gt;"",วันทำงาน!C96,"")</f>
        <v/>
      </c>
      <c r="E96" s="130" t="str">
        <f>IF(วันทำงาน!D96&lt;&gt;"",วันทำงาน!D96,"")</f>
        <v/>
      </c>
      <c r="F96" s="93" t="str">
        <f>IF(วันทำงาน!E96&lt;&gt;"",วันทำงาน!E96,"")</f>
        <v/>
      </c>
      <c r="G96" s="129" t="str">
        <f>IF(วันทำงาน!F96&lt;&gt;"",วันทำงาน!F96,"")</f>
        <v/>
      </c>
      <c r="H96" s="141" t="str">
        <f>IF(F96="Salesman",วันทำงาน!G96,"")</f>
        <v/>
      </c>
      <c r="I96" s="146" t="str">
        <f>IF($H96="","",AB96/$R96*(100%-เงื่อนไข!$B$4))</f>
        <v/>
      </c>
      <c r="J96" s="146" t="str">
        <f>IF($H96="","",AK96/$R96*(100%-เงื่อนไข!$B$4))</f>
        <v/>
      </c>
      <c r="K96" s="146" t="str">
        <f>IF($H96="","",AT96/$R96*(100%-เงื่อนไข!$B$4))</f>
        <v/>
      </c>
      <c r="L96" s="146" t="str">
        <f t="shared" si="26"/>
        <v/>
      </c>
      <c r="M96" s="147" t="str">
        <f>IF((OR(วันทำงาน!H96="",$F$1="")),"",IF(F96="Salesman",วันทำงาน!H96,""))</f>
        <v/>
      </c>
      <c r="N96" s="115">
        <f>IF($M96="",0,IF($X96="P",Y96*เงื่อนไข!$C$5,0))</f>
        <v>0</v>
      </c>
      <c r="O96" s="115">
        <f>IF($M96="",0,IF($X96="P",AH96*เงื่อนไข!$C$5,0))</f>
        <v>0</v>
      </c>
      <c r="P96" s="146">
        <f>IF($M96="",0,IF($X96="P",AQ96*เงื่อนไข!$C$5,0))</f>
        <v>0</v>
      </c>
      <c r="Q96" s="146">
        <f t="shared" si="27"/>
        <v>0</v>
      </c>
      <c r="R96" s="129" t="str">
        <f>IF(วันทำงาน!J96&lt;&gt;"",วันทำงาน!J96,"")</f>
        <v/>
      </c>
      <c r="S96" s="129" t="str">
        <f>IF(วันทำงาน!K96&lt;&gt;"",วันทำงาน!K96,"")</f>
        <v/>
      </c>
      <c r="T96" s="162" t="str">
        <f>IF(วันทำงาน!AZ96&lt;&gt;"",วันทำงาน!AZ96,"")</f>
        <v/>
      </c>
      <c r="U96" s="110" t="str">
        <f>IF(A96="","",_xlfn.IFNA(VLOOKUP($F96,เงื่อนไข!$A$4:$P$7,3,0),0))</f>
        <v/>
      </c>
      <c r="V96" s="110">
        <f t="shared" si="28"/>
        <v>0</v>
      </c>
      <c r="W96" s="109" t="str">
        <f t="shared" si="29"/>
        <v/>
      </c>
      <c r="X96" s="196" t="str">
        <f t="shared" si="30"/>
        <v/>
      </c>
      <c r="Y96" s="193">
        <f>วันทำงาน!AQ96</f>
        <v>0</v>
      </c>
      <c r="Z96" s="155"/>
      <c r="AA96" s="155">
        <f>IF($W96="",0,IF($W96&gt;=100%,เงื่อนไข!$H$4,IF($W96&gt;=80%,เงื่อนไข!$G$4,IF($W96&gt;=50%,เงื่อนไข!$F$4,IF($W96&lt;50%,เงื่อนไข!$E$4)))))</f>
        <v>0</v>
      </c>
      <c r="AB96" s="186">
        <f t="shared" si="31"/>
        <v>0</v>
      </c>
      <c r="AC96" s="146">
        <f t="shared" si="32"/>
        <v>0</v>
      </c>
      <c r="AD96" s="182">
        <f>IF(AB96=0,0,AB96/$R96*เงื่อนไข!$B$4)</f>
        <v>0</v>
      </c>
      <c r="AE96" s="188">
        <f t="shared" si="33"/>
        <v>0</v>
      </c>
      <c r="AF96" s="182">
        <f>SUMIF(วันทำงาน!$F$164:$F$254,$B96,วันทำงาน!$J$164:$J$254)</f>
        <v>0</v>
      </c>
      <c r="AG96" s="190">
        <f>IF((AND($W96&gt;=100%,$W96&lt;&gt;"")),เงื่อนไข!$F$8*Y96/$V96,0)</f>
        <v>0</v>
      </c>
      <c r="AH96" s="188">
        <f>SUM(วันทำงาน!AR96:AT96,วันทำงาน!AV96:AX96)</f>
        <v>0</v>
      </c>
      <c r="AI96" s="155"/>
      <c r="AJ96" s="155">
        <f>IF($W96="",0,IF($W96&gt;=100%,เงื่อนไข!$L$4,IF($W96&gt;=80%,เงื่อนไข!$K$4,IF($W96&gt;=50%,เงื่อนไข!$J$4,IF($W96&lt;50%,เงื่อนไข!$I$4)))))</f>
        <v>0</v>
      </c>
      <c r="AK96" s="186">
        <f t="shared" si="34"/>
        <v>0</v>
      </c>
      <c r="AL96" s="182">
        <f t="shared" si="35"/>
        <v>0</v>
      </c>
      <c r="AM96" s="182">
        <f>IF(AK96=0,0,AK96/$R96*เงื่อนไข!$B$4)</f>
        <v>0</v>
      </c>
      <c r="AN96" s="188">
        <f t="shared" si="36"/>
        <v>0</v>
      </c>
      <c r="AO96" s="182">
        <f>SUMIF(วันทำงาน!$F$164:$F$254,$B96,วันทำงาน!$K$164:$K$254)</f>
        <v>0</v>
      </c>
      <c r="AP96" s="190">
        <f>IF((AND($W96&gt;=100%,$W96&lt;&gt;"")),เงื่อนไข!$F$8*AH96/$V96,0)</f>
        <v>0</v>
      </c>
      <c r="AQ96" s="193">
        <f>วันทำงาน!AU96</f>
        <v>0</v>
      </c>
      <c r="AR96" s="155"/>
      <c r="AS96" s="155">
        <f>IF(W96="",0,IF($W96&gt;=100%,เงื่อนไข!$P$4,IF($W96&gt;=80%,เงื่อนไข!$O$4,IF($W96&gt;=50%,เงื่อนไข!$N$4,IF($W96&lt;50%,เงื่อนไข!$M$4)))))</f>
        <v>0</v>
      </c>
      <c r="AT96" s="186">
        <f t="shared" si="37"/>
        <v>0</v>
      </c>
      <c r="AU96" s="182">
        <f t="shared" si="38"/>
        <v>0</v>
      </c>
      <c r="AV96" s="182">
        <f>IF(AT96=0,0,AT96/$R96*เงื่อนไข!$B$4)</f>
        <v>0</v>
      </c>
      <c r="AW96" s="188">
        <f t="shared" si="39"/>
        <v>0</v>
      </c>
      <c r="AX96" s="182">
        <f>SUMIF(วันทำงาน!$F$164:$F$254,$B96,วันทำงาน!$L$164:$L$254)</f>
        <v>0</v>
      </c>
      <c r="AY96" s="190">
        <f>IF((AND($W96&gt;=100%,$W96&lt;&gt;"")),เงื่อนไข!$F$8*AQ96/$V96,0)</f>
        <v>0</v>
      </c>
    </row>
    <row r="97" spans="1:51" s="6" customFormat="1" ht="13.2" customHeight="1" x14ac:dyDescent="0.25">
      <c r="A97" s="129" t="str">
        <f>IF(วันทำงาน!A97&lt;&gt;"",วันทำงาน!A97,"")</f>
        <v/>
      </c>
      <c r="B97" s="129" t="str">
        <f>IF(วันทำงาน!B97&lt;&gt;"",วันทำงาน!B97,"")</f>
        <v/>
      </c>
      <c r="C97" s="129"/>
      <c r="D97" s="129" t="str">
        <f>IF(วันทำงาน!C97&lt;&gt;"",วันทำงาน!C97,"")</f>
        <v/>
      </c>
      <c r="E97" s="130" t="str">
        <f>IF(วันทำงาน!D97&lt;&gt;"",วันทำงาน!D97,"")</f>
        <v/>
      </c>
      <c r="F97" s="93" t="str">
        <f>IF(วันทำงาน!E97&lt;&gt;"",วันทำงาน!E97,"")</f>
        <v/>
      </c>
      <c r="G97" s="129" t="str">
        <f>IF(วันทำงาน!F97&lt;&gt;"",วันทำงาน!F97,"")</f>
        <v/>
      </c>
      <c r="H97" s="141" t="str">
        <f>IF(F97="Salesman",วันทำงาน!G97,"")</f>
        <v/>
      </c>
      <c r="I97" s="146" t="str">
        <f>IF($H97="","",AB97/$R97*(100%-เงื่อนไข!$B$4))</f>
        <v/>
      </c>
      <c r="J97" s="146" t="str">
        <f>IF($H97="","",AK97/$R97*(100%-เงื่อนไข!$B$4))</f>
        <v/>
      </c>
      <c r="K97" s="146" t="str">
        <f>IF($H97="","",AT97/$R97*(100%-เงื่อนไข!$B$4))</f>
        <v/>
      </c>
      <c r="L97" s="146" t="str">
        <f t="shared" si="26"/>
        <v/>
      </c>
      <c r="M97" s="147" t="str">
        <f>IF((OR(วันทำงาน!H97="",$F$1="")),"",IF(F97="Salesman",วันทำงาน!H97,""))</f>
        <v/>
      </c>
      <c r="N97" s="115">
        <f>IF($M97="",0,IF($X97="P",Y97*เงื่อนไข!$C$5,0))</f>
        <v>0</v>
      </c>
      <c r="O97" s="115">
        <f>IF($M97="",0,IF($X97="P",AH97*เงื่อนไข!$C$5,0))</f>
        <v>0</v>
      </c>
      <c r="P97" s="146">
        <f>IF($M97="",0,IF($X97="P",AQ97*เงื่อนไข!$C$5,0))</f>
        <v>0</v>
      </c>
      <c r="Q97" s="146">
        <f t="shared" si="27"/>
        <v>0</v>
      </c>
      <c r="R97" s="129" t="str">
        <f>IF(วันทำงาน!J97&lt;&gt;"",วันทำงาน!J97,"")</f>
        <v/>
      </c>
      <c r="S97" s="129" t="str">
        <f>IF(วันทำงาน!K97&lt;&gt;"",วันทำงาน!K97,"")</f>
        <v/>
      </c>
      <c r="T97" s="162" t="str">
        <f>IF(วันทำงาน!AZ97&lt;&gt;"",วันทำงาน!AZ97,"")</f>
        <v/>
      </c>
      <c r="U97" s="110" t="str">
        <f>IF(A97="","",_xlfn.IFNA(VLOOKUP($F97,เงื่อนไข!$A$4:$P$7,3,0),0))</f>
        <v/>
      </c>
      <c r="V97" s="110">
        <f t="shared" si="28"/>
        <v>0</v>
      </c>
      <c r="W97" s="109" t="str">
        <f t="shared" si="29"/>
        <v/>
      </c>
      <c r="X97" s="196" t="str">
        <f t="shared" si="30"/>
        <v/>
      </c>
      <c r="Y97" s="193">
        <f>วันทำงาน!AQ97</f>
        <v>0</v>
      </c>
      <c r="Z97" s="155"/>
      <c r="AA97" s="155">
        <f>IF($W97="",0,IF($W97&gt;=100%,เงื่อนไข!$H$4,IF($W97&gt;=80%,เงื่อนไข!$G$4,IF($W97&gt;=50%,เงื่อนไข!$F$4,IF($W97&lt;50%,เงื่อนไข!$E$4)))))</f>
        <v>0</v>
      </c>
      <c r="AB97" s="186">
        <f t="shared" si="31"/>
        <v>0</v>
      </c>
      <c r="AC97" s="146">
        <f t="shared" si="32"/>
        <v>0</v>
      </c>
      <c r="AD97" s="182">
        <f>IF(AB97=0,0,AB97/$R97*เงื่อนไข!$B$4)</f>
        <v>0</v>
      </c>
      <c r="AE97" s="188">
        <f t="shared" si="33"/>
        <v>0</v>
      </c>
      <c r="AF97" s="182">
        <f>SUMIF(วันทำงาน!$F$164:$F$254,$B97,วันทำงาน!$J$164:$J$254)</f>
        <v>0</v>
      </c>
      <c r="AG97" s="190">
        <f>IF((AND($W97&gt;=100%,$W97&lt;&gt;"")),เงื่อนไข!$F$8*Y97/$V97,0)</f>
        <v>0</v>
      </c>
      <c r="AH97" s="188">
        <f>SUM(วันทำงาน!AR97:AT97,วันทำงาน!AV97:AX97)</f>
        <v>0</v>
      </c>
      <c r="AI97" s="155"/>
      <c r="AJ97" s="155">
        <f>IF($W97="",0,IF($W97&gt;=100%,เงื่อนไข!$L$4,IF($W97&gt;=80%,เงื่อนไข!$K$4,IF($W97&gt;=50%,เงื่อนไข!$J$4,IF($W97&lt;50%,เงื่อนไข!$I$4)))))</f>
        <v>0</v>
      </c>
      <c r="AK97" s="186">
        <f t="shared" si="34"/>
        <v>0</v>
      </c>
      <c r="AL97" s="182">
        <f t="shared" si="35"/>
        <v>0</v>
      </c>
      <c r="AM97" s="182">
        <f>IF(AK97=0,0,AK97/$R97*เงื่อนไข!$B$4)</f>
        <v>0</v>
      </c>
      <c r="AN97" s="188">
        <f t="shared" si="36"/>
        <v>0</v>
      </c>
      <c r="AO97" s="182">
        <f>SUMIF(วันทำงาน!$F$164:$F$254,$B97,วันทำงาน!$K$164:$K$254)</f>
        <v>0</v>
      </c>
      <c r="AP97" s="190">
        <f>IF((AND($W97&gt;=100%,$W97&lt;&gt;"")),เงื่อนไข!$F$8*AH97/$V97,0)</f>
        <v>0</v>
      </c>
      <c r="AQ97" s="193">
        <f>วันทำงาน!AU97</f>
        <v>0</v>
      </c>
      <c r="AR97" s="155"/>
      <c r="AS97" s="155">
        <f>IF(W97="",0,IF($W97&gt;=100%,เงื่อนไข!$P$4,IF($W97&gt;=80%,เงื่อนไข!$O$4,IF($W97&gt;=50%,เงื่อนไข!$N$4,IF($W97&lt;50%,เงื่อนไข!$M$4)))))</f>
        <v>0</v>
      </c>
      <c r="AT97" s="186">
        <f t="shared" si="37"/>
        <v>0</v>
      </c>
      <c r="AU97" s="182">
        <f t="shared" si="38"/>
        <v>0</v>
      </c>
      <c r="AV97" s="182">
        <f>IF(AT97=0,0,AT97/$R97*เงื่อนไข!$B$4)</f>
        <v>0</v>
      </c>
      <c r="AW97" s="188">
        <f t="shared" si="39"/>
        <v>0</v>
      </c>
      <c r="AX97" s="182">
        <f>SUMIF(วันทำงาน!$F$164:$F$254,$B97,วันทำงาน!$L$164:$L$254)</f>
        <v>0</v>
      </c>
      <c r="AY97" s="190">
        <f>IF((AND($W97&gt;=100%,$W97&lt;&gt;"")),เงื่อนไข!$F$8*AQ97/$V97,0)</f>
        <v>0</v>
      </c>
    </row>
    <row r="98" spans="1:51" s="6" customFormat="1" ht="13.2" customHeight="1" x14ac:dyDescent="0.25">
      <c r="A98" s="129" t="str">
        <f>IF(วันทำงาน!A98&lt;&gt;"",วันทำงาน!A98,"")</f>
        <v/>
      </c>
      <c r="B98" s="129" t="str">
        <f>IF(วันทำงาน!B98&lt;&gt;"",วันทำงาน!B98,"")</f>
        <v/>
      </c>
      <c r="C98" s="129"/>
      <c r="D98" s="129" t="str">
        <f>IF(วันทำงาน!C98&lt;&gt;"",วันทำงาน!C98,"")</f>
        <v/>
      </c>
      <c r="E98" s="130" t="str">
        <f>IF(วันทำงาน!D98&lt;&gt;"",วันทำงาน!D98,"")</f>
        <v/>
      </c>
      <c r="F98" s="93" t="str">
        <f>IF(วันทำงาน!E98&lt;&gt;"",วันทำงาน!E98,"")</f>
        <v/>
      </c>
      <c r="G98" s="129" t="str">
        <f>IF(วันทำงาน!F98&lt;&gt;"",วันทำงาน!F98,"")</f>
        <v/>
      </c>
      <c r="H98" s="141" t="str">
        <f>IF(F98="Salesman",วันทำงาน!G98,"")</f>
        <v/>
      </c>
      <c r="I98" s="146" t="str">
        <f>IF($H98="","",AB98/$R98*(100%-เงื่อนไข!$B$4))</f>
        <v/>
      </c>
      <c r="J98" s="146" t="str">
        <f>IF($H98="","",AK98/$R98*(100%-เงื่อนไข!$B$4))</f>
        <v/>
      </c>
      <c r="K98" s="146" t="str">
        <f>IF($H98="","",AT98/$R98*(100%-เงื่อนไข!$B$4))</f>
        <v/>
      </c>
      <c r="L98" s="146" t="str">
        <f t="shared" si="26"/>
        <v/>
      </c>
      <c r="M98" s="147" t="str">
        <f>IF((OR(วันทำงาน!H98="",$F$1="")),"",IF(F98="Salesman",วันทำงาน!H98,""))</f>
        <v/>
      </c>
      <c r="N98" s="115">
        <f>IF($M98="",0,IF($X98="P",Y98*เงื่อนไข!$C$5,0))</f>
        <v>0</v>
      </c>
      <c r="O98" s="115">
        <f>IF($M98="",0,IF($X98="P",AH98*เงื่อนไข!$C$5,0))</f>
        <v>0</v>
      </c>
      <c r="P98" s="146">
        <f>IF($M98="",0,IF($X98="P",AQ98*เงื่อนไข!$C$5,0))</f>
        <v>0</v>
      </c>
      <c r="Q98" s="146">
        <f t="shared" si="27"/>
        <v>0</v>
      </c>
      <c r="R98" s="129" t="str">
        <f>IF(วันทำงาน!J98&lt;&gt;"",วันทำงาน!J98,"")</f>
        <v/>
      </c>
      <c r="S98" s="129" t="str">
        <f>IF(วันทำงาน!K98&lt;&gt;"",วันทำงาน!K98,"")</f>
        <v/>
      </c>
      <c r="T98" s="162" t="str">
        <f>IF(วันทำงาน!AZ98&lt;&gt;"",วันทำงาน!AZ98,"")</f>
        <v/>
      </c>
      <c r="U98" s="110" t="str">
        <f>IF(A98="","",_xlfn.IFNA(VLOOKUP($F98,เงื่อนไข!$A$4:$P$7,3,0),0))</f>
        <v/>
      </c>
      <c r="V98" s="110">
        <f t="shared" si="28"/>
        <v>0</v>
      </c>
      <c r="W98" s="109" t="str">
        <f t="shared" si="29"/>
        <v/>
      </c>
      <c r="X98" s="196" t="str">
        <f t="shared" si="30"/>
        <v/>
      </c>
      <c r="Y98" s="193">
        <f>วันทำงาน!AQ98</f>
        <v>0</v>
      </c>
      <c r="Z98" s="155"/>
      <c r="AA98" s="155">
        <f>IF($W98="",0,IF($W98&gt;=100%,เงื่อนไข!$H$4,IF($W98&gt;=80%,เงื่อนไข!$G$4,IF($W98&gt;=50%,เงื่อนไข!$F$4,IF($W98&lt;50%,เงื่อนไข!$E$4)))))</f>
        <v>0</v>
      </c>
      <c r="AB98" s="186">
        <f t="shared" si="31"/>
        <v>0</v>
      </c>
      <c r="AC98" s="146">
        <f t="shared" si="32"/>
        <v>0</v>
      </c>
      <c r="AD98" s="182">
        <f>IF(AB98=0,0,AB98/$R98*เงื่อนไข!$B$4)</f>
        <v>0</v>
      </c>
      <c r="AE98" s="188">
        <f t="shared" si="33"/>
        <v>0</v>
      </c>
      <c r="AF98" s="182">
        <f>SUMIF(วันทำงาน!$F$164:$F$254,$B98,วันทำงาน!$J$164:$J$254)</f>
        <v>0</v>
      </c>
      <c r="AG98" s="190">
        <f>IF((AND($W98&gt;=100%,$W98&lt;&gt;"")),เงื่อนไข!$F$8*Y98/$V98,0)</f>
        <v>0</v>
      </c>
      <c r="AH98" s="188">
        <f>SUM(วันทำงาน!AR98:AT98,วันทำงาน!AV98:AX98)</f>
        <v>0</v>
      </c>
      <c r="AI98" s="155"/>
      <c r="AJ98" s="155">
        <f>IF($W98="",0,IF($W98&gt;=100%,เงื่อนไข!$L$4,IF($W98&gt;=80%,เงื่อนไข!$K$4,IF($W98&gt;=50%,เงื่อนไข!$J$4,IF($W98&lt;50%,เงื่อนไข!$I$4)))))</f>
        <v>0</v>
      </c>
      <c r="AK98" s="186">
        <f t="shared" si="34"/>
        <v>0</v>
      </c>
      <c r="AL98" s="182">
        <f t="shared" si="35"/>
        <v>0</v>
      </c>
      <c r="AM98" s="182">
        <f>IF(AK98=0,0,AK98/$R98*เงื่อนไข!$B$4)</f>
        <v>0</v>
      </c>
      <c r="AN98" s="188">
        <f t="shared" si="36"/>
        <v>0</v>
      </c>
      <c r="AO98" s="182">
        <f>SUMIF(วันทำงาน!$F$164:$F$254,$B98,วันทำงาน!$K$164:$K$254)</f>
        <v>0</v>
      </c>
      <c r="AP98" s="190">
        <f>IF((AND($W98&gt;=100%,$W98&lt;&gt;"")),เงื่อนไข!$F$8*AH98/$V98,0)</f>
        <v>0</v>
      </c>
      <c r="AQ98" s="193">
        <f>วันทำงาน!AU98</f>
        <v>0</v>
      </c>
      <c r="AR98" s="155"/>
      <c r="AS98" s="155">
        <f>IF(W98="",0,IF($W98&gt;=100%,เงื่อนไข!$P$4,IF($W98&gt;=80%,เงื่อนไข!$O$4,IF($W98&gt;=50%,เงื่อนไข!$N$4,IF($W98&lt;50%,เงื่อนไข!$M$4)))))</f>
        <v>0</v>
      </c>
      <c r="AT98" s="186">
        <f t="shared" si="37"/>
        <v>0</v>
      </c>
      <c r="AU98" s="182">
        <f t="shared" si="38"/>
        <v>0</v>
      </c>
      <c r="AV98" s="182">
        <f>IF(AT98=0,0,AT98/$R98*เงื่อนไข!$B$4)</f>
        <v>0</v>
      </c>
      <c r="AW98" s="188">
        <f t="shared" si="39"/>
        <v>0</v>
      </c>
      <c r="AX98" s="182">
        <f>SUMIF(วันทำงาน!$F$164:$F$254,$B98,วันทำงาน!$L$164:$L$254)</f>
        <v>0</v>
      </c>
      <c r="AY98" s="190">
        <f>IF((AND($W98&gt;=100%,$W98&lt;&gt;"")),เงื่อนไข!$F$8*AQ98/$V98,0)</f>
        <v>0</v>
      </c>
    </row>
    <row r="99" spans="1:51" s="6" customFormat="1" ht="13.2" customHeight="1" x14ac:dyDescent="0.25">
      <c r="A99" s="129" t="str">
        <f>IF(วันทำงาน!A99&lt;&gt;"",วันทำงาน!A99,"")</f>
        <v/>
      </c>
      <c r="B99" s="129" t="str">
        <f>IF(วันทำงาน!B99&lt;&gt;"",วันทำงาน!B99,"")</f>
        <v/>
      </c>
      <c r="C99" s="129"/>
      <c r="D99" s="129" t="str">
        <f>IF(วันทำงาน!C99&lt;&gt;"",วันทำงาน!C99,"")</f>
        <v/>
      </c>
      <c r="E99" s="130" t="str">
        <f>IF(วันทำงาน!D99&lt;&gt;"",วันทำงาน!D99,"")</f>
        <v/>
      </c>
      <c r="F99" s="93" t="str">
        <f>IF(วันทำงาน!E99&lt;&gt;"",วันทำงาน!E99,"")</f>
        <v/>
      </c>
      <c r="G99" s="129" t="str">
        <f>IF(วันทำงาน!F99&lt;&gt;"",วันทำงาน!F99,"")</f>
        <v/>
      </c>
      <c r="H99" s="141" t="str">
        <f>IF(F99="Salesman",วันทำงาน!G99,"")</f>
        <v/>
      </c>
      <c r="I99" s="146" t="str">
        <f>IF($H99="","",AB99/$R99*(100%-เงื่อนไข!$B$4))</f>
        <v/>
      </c>
      <c r="J99" s="146" t="str">
        <f>IF($H99="","",AK99/$R99*(100%-เงื่อนไข!$B$4))</f>
        <v/>
      </c>
      <c r="K99" s="146" t="str">
        <f>IF($H99="","",AT99/$R99*(100%-เงื่อนไข!$B$4))</f>
        <v/>
      </c>
      <c r="L99" s="146" t="str">
        <f t="shared" si="26"/>
        <v/>
      </c>
      <c r="M99" s="147" t="str">
        <f>IF((OR(วันทำงาน!H99="",$F$1="")),"",IF(F99="Salesman",วันทำงาน!H99,""))</f>
        <v/>
      </c>
      <c r="N99" s="115">
        <f>IF($M99="",0,IF($X99="P",Y99*เงื่อนไข!$C$5,0))</f>
        <v>0</v>
      </c>
      <c r="O99" s="115">
        <f>IF($M99="",0,IF($X99="P",AH99*เงื่อนไข!$C$5,0))</f>
        <v>0</v>
      </c>
      <c r="P99" s="146">
        <f>IF($M99="",0,IF($X99="P",AQ99*เงื่อนไข!$C$5,0))</f>
        <v>0</v>
      </c>
      <c r="Q99" s="146">
        <f t="shared" si="27"/>
        <v>0</v>
      </c>
      <c r="R99" s="129" t="str">
        <f>IF(วันทำงาน!J99&lt;&gt;"",วันทำงาน!J99,"")</f>
        <v/>
      </c>
      <c r="S99" s="129" t="str">
        <f>IF(วันทำงาน!K99&lt;&gt;"",วันทำงาน!K99,"")</f>
        <v/>
      </c>
      <c r="T99" s="162" t="str">
        <f>IF(วันทำงาน!AZ99&lt;&gt;"",วันทำงาน!AZ99,"")</f>
        <v/>
      </c>
      <c r="U99" s="110" t="str">
        <f>IF(A99="","",_xlfn.IFNA(VLOOKUP($F99,เงื่อนไข!$A$4:$P$7,3,0),0))</f>
        <v/>
      </c>
      <c r="V99" s="110">
        <f t="shared" si="28"/>
        <v>0</v>
      </c>
      <c r="W99" s="109" t="str">
        <f t="shared" si="29"/>
        <v/>
      </c>
      <c r="X99" s="196" t="str">
        <f t="shared" si="30"/>
        <v/>
      </c>
      <c r="Y99" s="193">
        <f>วันทำงาน!AQ99</f>
        <v>0</v>
      </c>
      <c r="Z99" s="155"/>
      <c r="AA99" s="155">
        <f>IF($W99="",0,IF($W99&gt;=100%,เงื่อนไข!$H$4,IF($W99&gt;=80%,เงื่อนไข!$G$4,IF($W99&gt;=50%,เงื่อนไข!$F$4,IF($W99&lt;50%,เงื่อนไข!$E$4)))))</f>
        <v>0</v>
      </c>
      <c r="AB99" s="186">
        <f t="shared" si="31"/>
        <v>0</v>
      </c>
      <c r="AC99" s="146">
        <f t="shared" si="32"/>
        <v>0</v>
      </c>
      <c r="AD99" s="182">
        <f>IF(AB99=0,0,AB99/$R99*เงื่อนไข!$B$4)</f>
        <v>0</v>
      </c>
      <c r="AE99" s="188">
        <f t="shared" si="33"/>
        <v>0</v>
      </c>
      <c r="AF99" s="182">
        <f>SUMIF(วันทำงาน!$F$164:$F$254,$B99,วันทำงาน!$J$164:$J$254)</f>
        <v>0</v>
      </c>
      <c r="AG99" s="190">
        <f>IF((AND($W99&gt;=100%,$W99&lt;&gt;"")),เงื่อนไข!$F$8*Y99/$V99,0)</f>
        <v>0</v>
      </c>
      <c r="AH99" s="188">
        <f>SUM(วันทำงาน!AR99:AT99,วันทำงาน!AV99:AX99)</f>
        <v>0</v>
      </c>
      <c r="AI99" s="155"/>
      <c r="AJ99" s="155">
        <f>IF($W99="",0,IF($W99&gt;=100%,เงื่อนไข!$L$4,IF($W99&gt;=80%,เงื่อนไข!$K$4,IF($W99&gt;=50%,เงื่อนไข!$J$4,IF($W99&lt;50%,เงื่อนไข!$I$4)))))</f>
        <v>0</v>
      </c>
      <c r="AK99" s="186">
        <f t="shared" si="34"/>
        <v>0</v>
      </c>
      <c r="AL99" s="182">
        <f t="shared" si="35"/>
        <v>0</v>
      </c>
      <c r="AM99" s="182">
        <f>IF(AK99=0,0,AK99/$R99*เงื่อนไข!$B$4)</f>
        <v>0</v>
      </c>
      <c r="AN99" s="188">
        <f t="shared" si="36"/>
        <v>0</v>
      </c>
      <c r="AO99" s="182">
        <f>SUMIF(วันทำงาน!$F$164:$F$254,$B99,วันทำงาน!$K$164:$K$254)</f>
        <v>0</v>
      </c>
      <c r="AP99" s="190">
        <f>IF((AND($W99&gt;=100%,$W99&lt;&gt;"")),เงื่อนไข!$F$8*AH99/$V99,0)</f>
        <v>0</v>
      </c>
      <c r="AQ99" s="193">
        <f>วันทำงาน!AU99</f>
        <v>0</v>
      </c>
      <c r="AR99" s="155"/>
      <c r="AS99" s="155">
        <f>IF(W99="",0,IF($W99&gt;=100%,เงื่อนไข!$P$4,IF($W99&gt;=80%,เงื่อนไข!$O$4,IF($W99&gt;=50%,เงื่อนไข!$N$4,IF($W99&lt;50%,เงื่อนไข!$M$4)))))</f>
        <v>0</v>
      </c>
      <c r="AT99" s="186">
        <f t="shared" si="37"/>
        <v>0</v>
      </c>
      <c r="AU99" s="182">
        <f t="shared" si="38"/>
        <v>0</v>
      </c>
      <c r="AV99" s="182">
        <f>IF(AT99=0,0,AT99/$R99*เงื่อนไข!$B$4)</f>
        <v>0</v>
      </c>
      <c r="AW99" s="188">
        <f t="shared" si="39"/>
        <v>0</v>
      </c>
      <c r="AX99" s="182">
        <f>SUMIF(วันทำงาน!$F$164:$F$254,$B99,วันทำงาน!$L$164:$L$254)</f>
        <v>0</v>
      </c>
      <c r="AY99" s="190">
        <f>IF((AND($W99&gt;=100%,$W99&lt;&gt;"")),เงื่อนไข!$F$8*AQ99/$V99,0)</f>
        <v>0</v>
      </c>
    </row>
    <row r="100" spans="1:51" s="6" customFormat="1" ht="13.2" customHeight="1" x14ac:dyDescent="0.25">
      <c r="A100" s="129" t="str">
        <f>IF(วันทำงาน!A100&lt;&gt;"",วันทำงาน!A100,"")</f>
        <v/>
      </c>
      <c r="B100" s="129" t="str">
        <f>IF(วันทำงาน!B100&lt;&gt;"",วันทำงาน!B100,"")</f>
        <v/>
      </c>
      <c r="C100" s="129"/>
      <c r="D100" s="129" t="str">
        <f>IF(วันทำงาน!C100&lt;&gt;"",วันทำงาน!C100,"")</f>
        <v/>
      </c>
      <c r="E100" s="130" t="str">
        <f>IF(วันทำงาน!D100&lt;&gt;"",วันทำงาน!D100,"")</f>
        <v/>
      </c>
      <c r="F100" s="93" t="str">
        <f>IF(วันทำงาน!E100&lt;&gt;"",วันทำงาน!E100,"")</f>
        <v/>
      </c>
      <c r="G100" s="129" t="str">
        <f>IF(วันทำงาน!F100&lt;&gt;"",วันทำงาน!F100,"")</f>
        <v/>
      </c>
      <c r="H100" s="141" t="str">
        <f>IF(F100="Salesman",วันทำงาน!G100,"")</f>
        <v/>
      </c>
      <c r="I100" s="146" t="str">
        <f>IF($H100="","",AB100/$R100*(100%-เงื่อนไข!$B$4))</f>
        <v/>
      </c>
      <c r="J100" s="146" t="str">
        <f>IF($H100="","",AK100/$R100*(100%-เงื่อนไข!$B$4))</f>
        <v/>
      </c>
      <c r="K100" s="146" t="str">
        <f>IF($H100="","",AT100/$R100*(100%-เงื่อนไข!$B$4))</f>
        <v/>
      </c>
      <c r="L100" s="146" t="str">
        <f t="shared" si="26"/>
        <v/>
      </c>
      <c r="M100" s="147" t="str">
        <f>IF((OR(วันทำงาน!H100="",$F$1="")),"",IF(F100="Salesman",วันทำงาน!H100,""))</f>
        <v/>
      </c>
      <c r="N100" s="115">
        <f>IF($M100="",0,IF($X100="P",Y100*เงื่อนไข!$C$5,0))</f>
        <v>0</v>
      </c>
      <c r="O100" s="115">
        <f>IF($M100="",0,IF($X100="P",AH100*เงื่อนไข!$C$5,0))</f>
        <v>0</v>
      </c>
      <c r="P100" s="146">
        <f>IF($M100="",0,IF($X100="P",AQ100*เงื่อนไข!$C$5,0))</f>
        <v>0</v>
      </c>
      <c r="Q100" s="146">
        <f t="shared" si="27"/>
        <v>0</v>
      </c>
      <c r="R100" s="129" t="str">
        <f>IF(วันทำงาน!J100&lt;&gt;"",วันทำงาน!J100,"")</f>
        <v/>
      </c>
      <c r="S100" s="129" t="str">
        <f>IF(วันทำงาน!K100&lt;&gt;"",วันทำงาน!K100,"")</f>
        <v/>
      </c>
      <c r="T100" s="162" t="str">
        <f>IF(วันทำงาน!AZ100&lt;&gt;"",วันทำงาน!AZ100,"")</f>
        <v/>
      </c>
      <c r="U100" s="110" t="str">
        <f>IF(A100="","",_xlfn.IFNA(VLOOKUP($F100,เงื่อนไข!$A$4:$P$7,3,0),0))</f>
        <v/>
      </c>
      <c r="V100" s="110">
        <f t="shared" si="28"/>
        <v>0</v>
      </c>
      <c r="W100" s="109" t="str">
        <f t="shared" si="29"/>
        <v/>
      </c>
      <c r="X100" s="196" t="str">
        <f t="shared" si="30"/>
        <v/>
      </c>
      <c r="Y100" s="193">
        <f>วันทำงาน!AQ100</f>
        <v>0</v>
      </c>
      <c r="Z100" s="155"/>
      <c r="AA100" s="155">
        <f>IF($W100="",0,IF($W100&gt;=100%,เงื่อนไข!$H$4,IF($W100&gt;=80%,เงื่อนไข!$G$4,IF($W100&gt;=50%,เงื่อนไข!$F$4,IF($W100&lt;50%,เงื่อนไข!$E$4)))))</f>
        <v>0</v>
      </c>
      <c r="AB100" s="186">
        <f t="shared" si="31"/>
        <v>0</v>
      </c>
      <c r="AC100" s="146">
        <f t="shared" si="32"/>
        <v>0</v>
      </c>
      <c r="AD100" s="182">
        <f>IF(AB100=0,0,AB100/$R100*เงื่อนไข!$B$4)</f>
        <v>0</v>
      </c>
      <c r="AE100" s="188">
        <f t="shared" si="33"/>
        <v>0</v>
      </c>
      <c r="AF100" s="182">
        <f>SUMIF(วันทำงาน!$F$164:$F$254,$B100,วันทำงาน!$J$164:$J$254)</f>
        <v>0</v>
      </c>
      <c r="AG100" s="190">
        <f>IF((AND($W100&gt;=100%,$W100&lt;&gt;"")),เงื่อนไข!$F$8*Y100/$V100,0)</f>
        <v>0</v>
      </c>
      <c r="AH100" s="188">
        <f>SUM(วันทำงาน!AR100:AT100,วันทำงาน!AV100:AX100)</f>
        <v>0</v>
      </c>
      <c r="AI100" s="155"/>
      <c r="AJ100" s="155">
        <f>IF($W100="",0,IF($W100&gt;=100%,เงื่อนไข!$L$4,IF($W100&gt;=80%,เงื่อนไข!$K$4,IF($W100&gt;=50%,เงื่อนไข!$J$4,IF($W100&lt;50%,เงื่อนไข!$I$4)))))</f>
        <v>0</v>
      </c>
      <c r="AK100" s="186">
        <f t="shared" si="34"/>
        <v>0</v>
      </c>
      <c r="AL100" s="182">
        <f t="shared" si="35"/>
        <v>0</v>
      </c>
      <c r="AM100" s="182">
        <f>IF(AK100=0,0,AK100/$R100*เงื่อนไข!$B$4)</f>
        <v>0</v>
      </c>
      <c r="AN100" s="188">
        <f t="shared" si="36"/>
        <v>0</v>
      </c>
      <c r="AO100" s="182">
        <f>SUMIF(วันทำงาน!$F$164:$F$254,$B100,วันทำงาน!$K$164:$K$254)</f>
        <v>0</v>
      </c>
      <c r="AP100" s="190">
        <f>IF((AND($W100&gt;=100%,$W100&lt;&gt;"")),เงื่อนไข!$F$8*AH100/$V100,0)</f>
        <v>0</v>
      </c>
      <c r="AQ100" s="193">
        <f>วันทำงาน!AU100</f>
        <v>0</v>
      </c>
      <c r="AR100" s="155"/>
      <c r="AS100" s="155">
        <f>IF(W100="",0,IF($W100&gt;=100%,เงื่อนไข!$P$4,IF($W100&gt;=80%,เงื่อนไข!$O$4,IF($W100&gt;=50%,เงื่อนไข!$N$4,IF($W100&lt;50%,เงื่อนไข!$M$4)))))</f>
        <v>0</v>
      </c>
      <c r="AT100" s="186">
        <f t="shared" si="37"/>
        <v>0</v>
      </c>
      <c r="AU100" s="182">
        <f t="shared" si="38"/>
        <v>0</v>
      </c>
      <c r="AV100" s="182">
        <f>IF(AT100=0,0,AT100/$R100*เงื่อนไข!$B$4)</f>
        <v>0</v>
      </c>
      <c r="AW100" s="188">
        <f t="shared" si="39"/>
        <v>0</v>
      </c>
      <c r="AX100" s="182">
        <f>SUMIF(วันทำงาน!$F$164:$F$254,$B100,วันทำงาน!$L$164:$L$254)</f>
        <v>0</v>
      </c>
      <c r="AY100" s="190">
        <f>IF((AND($W100&gt;=100%,$W100&lt;&gt;"")),เงื่อนไข!$F$8*AQ100/$V100,0)</f>
        <v>0</v>
      </c>
    </row>
    <row r="101" spans="1:51" s="6" customFormat="1" ht="13.2" customHeight="1" x14ac:dyDescent="0.25">
      <c r="A101" s="129" t="str">
        <f>IF(วันทำงาน!A101&lt;&gt;"",วันทำงาน!A101,"")</f>
        <v/>
      </c>
      <c r="B101" s="129" t="str">
        <f>IF(วันทำงาน!B101&lt;&gt;"",วันทำงาน!B101,"")</f>
        <v/>
      </c>
      <c r="C101" s="129"/>
      <c r="D101" s="129" t="str">
        <f>IF(วันทำงาน!C101&lt;&gt;"",วันทำงาน!C101,"")</f>
        <v/>
      </c>
      <c r="E101" s="130" t="str">
        <f>IF(วันทำงาน!D101&lt;&gt;"",วันทำงาน!D101,"")</f>
        <v/>
      </c>
      <c r="F101" s="93" t="str">
        <f>IF(วันทำงาน!E101&lt;&gt;"",วันทำงาน!E101,"")</f>
        <v/>
      </c>
      <c r="G101" s="129" t="str">
        <f>IF(วันทำงาน!F101&lt;&gt;"",วันทำงาน!F101,"")</f>
        <v/>
      </c>
      <c r="H101" s="141" t="str">
        <f>IF(F101="Salesman",วันทำงาน!G101,"")</f>
        <v/>
      </c>
      <c r="I101" s="146" t="str">
        <f>IF($H101="","",AB101/$R101*(100%-เงื่อนไข!$B$4))</f>
        <v/>
      </c>
      <c r="J101" s="146" t="str">
        <f>IF($H101="","",AK101/$R101*(100%-เงื่อนไข!$B$4))</f>
        <v/>
      </c>
      <c r="K101" s="146" t="str">
        <f>IF($H101="","",AT101/$R101*(100%-เงื่อนไข!$B$4))</f>
        <v/>
      </c>
      <c r="L101" s="146" t="str">
        <f t="shared" si="26"/>
        <v/>
      </c>
      <c r="M101" s="147" t="str">
        <f>IF((OR(วันทำงาน!H101="",$F$1="")),"",IF(F101="Salesman",วันทำงาน!H101,""))</f>
        <v/>
      </c>
      <c r="N101" s="115">
        <f>IF($M101="",0,IF($X101="P",Y101*เงื่อนไข!$C$5,0))</f>
        <v>0</v>
      </c>
      <c r="O101" s="115">
        <f>IF($M101="",0,IF($X101="P",AH101*เงื่อนไข!$C$5,0))</f>
        <v>0</v>
      </c>
      <c r="P101" s="146">
        <f>IF($M101="",0,IF($X101="P",AQ101*เงื่อนไข!$C$5,0))</f>
        <v>0</v>
      </c>
      <c r="Q101" s="146">
        <f t="shared" si="27"/>
        <v>0</v>
      </c>
      <c r="R101" s="129" t="str">
        <f>IF(วันทำงาน!J101&lt;&gt;"",วันทำงาน!J101,"")</f>
        <v/>
      </c>
      <c r="S101" s="129" t="str">
        <f>IF(วันทำงาน!K101&lt;&gt;"",วันทำงาน!K101,"")</f>
        <v/>
      </c>
      <c r="T101" s="162" t="str">
        <f>IF(วันทำงาน!AZ101&lt;&gt;"",วันทำงาน!AZ101,"")</f>
        <v/>
      </c>
      <c r="U101" s="110" t="str">
        <f>IF(A101="","",_xlfn.IFNA(VLOOKUP($F101,เงื่อนไข!$A$4:$P$7,3,0),0))</f>
        <v/>
      </c>
      <c r="V101" s="110">
        <f t="shared" si="28"/>
        <v>0</v>
      </c>
      <c r="W101" s="109" t="str">
        <f t="shared" si="29"/>
        <v/>
      </c>
      <c r="X101" s="196" t="str">
        <f t="shared" si="30"/>
        <v/>
      </c>
      <c r="Y101" s="193">
        <f>วันทำงาน!AQ101</f>
        <v>0</v>
      </c>
      <c r="Z101" s="155"/>
      <c r="AA101" s="155">
        <f>IF($W101="",0,IF($W101&gt;=100%,เงื่อนไข!$H$4,IF($W101&gt;=80%,เงื่อนไข!$G$4,IF($W101&gt;=50%,เงื่อนไข!$F$4,IF($W101&lt;50%,เงื่อนไข!$E$4)))))</f>
        <v>0</v>
      </c>
      <c r="AB101" s="186">
        <f t="shared" si="31"/>
        <v>0</v>
      </c>
      <c r="AC101" s="146">
        <f t="shared" si="32"/>
        <v>0</v>
      </c>
      <c r="AD101" s="182">
        <f>IF(AB101=0,0,AB101/$R101*เงื่อนไข!$B$4)</f>
        <v>0</v>
      </c>
      <c r="AE101" s="188">
        <f t="shared" si="33"/>
        <v>0</v>
      </c>
      <c r="AF101" s="182">
        <f>SUMIF(วันทำงาน!$F$164:$F$254,$B101,วันทำงาน!$J$164:$J$254)</f>
        <v>0</v>
      </c>
      <c r="AG101" s="190">
        <f>IF((AND($W101&gt;=100%,$W101&lt;&gt;"")),เงื่อนไข!$F$8*Y101/$V101,0)</f>
        <v>0</v>
      </c>
      <c r="AH101" s="188">
        <f>SUM(วันทำงาน!AR101:AT101,วันทำงาน!AV101:AX101)</f>
        <v>0</v>
      </c>
      <c r="AI101" s="155"/>
      <c r="AJ101" s="155">
        <f>IF($W101="",0,IF($W101&gt;=100%,เงื่อนไข!$L$4,IF($W101&gt;=80%,เงื่อนไข!$K$4,IF($W101&gt;=50%,เงื่อนไข!$J$4,IF($W101&lt;50%,เงื่อนไข!$I$4)))))</f>
        <v>0</v>
      </c>
      <c r="AK101" s="186">
        <f t="shared" si="34"/>
        <v>0</v>
      </c>
      <c r="AL101" s="182">
        <f t="shared" si="35"/>
        <v>0</v>
      </c>
      <c r="AM101" s="182">
        <f>IF(AK101=0,0,AK101/$R101*เงื่อนไข!$B$4)</f>
        <v>0</v>
      </c>
      <c r="AN101" s="188">
        <f t="shared" si="36"/>
        <v>0</v>
      </c>
      <c r="AO101" s="182">
        <f>SUMIF(วันทำงาน!$F$164:$F$254,$B101,วันทำงาน!$K$164:$K$254)</f>
        <v>0</v>
      </c>
      <c r="AP101" s="190">
        <f>IF((AND($W101&gt;=100%,$W101&lt;&gt;"")),เงื่อนไข!$F$8*AH101/$V101,0)</f>
        <v>0</v>
      </c>
      <c r="AQ101" s="193">
        <f>วันทำงาน!AU101</f>
        <v>0</v>
      </c>
      <c r="AR101" s="155"/>
      <c r="AS101" s="155">
        <f>IF(W101="",0,IF($W101&gt;=100%,เงื่อนไข!$P$4,IF($W101&gt;=80%,เงื่อนไข!$O$4,IF($W101&gt;=50%,เงื่อนไข!$N$4,IF($W101&lt;50%,เงื่อนไข!$M$4)))))</f>
        <v>0</v>
      </c>
      <c r="AT101" s="186">
        <f t="shared" si="37"/>
        <v>0</v>
      </c>
      <c r="AU101" s="182">
        <f t="shared" si="38"/>
        <v>0</v>
      </c>
      <c r="AV101" s="182">
        <f>IF(AT101=0,0,AT101/$R101*เงื่อนไข!$B$4)</f>
        <v>0</v>
      </c>
      <c r="AW101" s="188">
        <f t="shared" si="39"/>
        <v>0</v>
      </c>
      <c r="AX101" s="182">
        <f>SUMIF(วันทำงาน!$F$164:$F$254,$B101,วันทำงาน!$L$164:$L$254)</f>
        <v>0</v>
      </c>
      <c r="AY101" s="190">
        <f>IF((AND($W101&gt;=100%,$W101&lt;&gt;"")),เงื่อนไข!$F$8*AQ101/$V101,0)</f>
        <v>0</v>
      </c>
    </row>
    <row r="102" spans="1:51" s="6" customFormat="1" ht="13.2" customHeight="1" x14ac:dyDescent="0.25">
      <c r="A102" s="129" t="str">
        <f>IF(วันทำงาน!A102&lt;&gt;"",วันทำงาน!A102,"")</f>
        <v/>
      </c>
      <c r="B102" s="129" t="str">
        <f>IF(วันทำงาน!B102&lt;&gt;"",วันทำงาน!B102,"")</f>
        <v/>
      </c>
      <c r="C102" s="129"/>
      <c r="D102" s="129" t="str">
        <f>IF(วันทำงาน!C102&lt;&gt;"",วันทำงาน!C102,"")</f>
        <v/>
      </c>
      <c r="E102" s="130" t="str">
        <f>IF(วันทำงาน!D102&lt;&gt;"",วันทำงาน!D102,"")</f>
        <v/>
      </c>
      <c r="F102" s="93" t="str">
        <f>IF(วันทำงาน!E102&lt;&gt;"",วันทำงาน!E102,"")</f>
        <v/>
      </c>
      <c r="G102" s="129" t="str">
        <f>IF(วันทำงาน!F102&lt;&gt;"",วันทำงาน!F102,"")</f>
        <v/>
      </c>
      <c r="H102" s="141" t="str">
        <f>IF(F102="Salesman",วันทำงาน!G102,"")</f>
        <v/>
      </c>
      <c r="I102" s="146" t="str">
        <f>IF($H102="","",AB102/$R102*(100%-เงื่อนไข!$B$4))</f>
        <v/>
      </c>
      <c r="J102" s="146" t="str">
        <f>IF($H102="","",AK102/$R102*(100%-เงื่อนไข!$B$4))</f>
        <v/>
      </c>
      <c r="K102" s="146" t="str">
        <f>IF($H102="","",AT102/$R102*(100%-เงื่อนไข!$B$4))</f>
        <v/>
      </c>
      <c r="L102" s="146" t="str">
        <f t="shared" si="26"/>
        <v/>
      </c>
      <c r="M102" s="147" t="str">
        <f>IF((OR(วันทำงาน!H102="",$F$1="")),"",IF(F102="Salesman",วันทำงาน!H102,""))</f>
        <v/>
      </c>
      <c r="N102" s="115">
        <f>IF($M102="",0,IF($X102="P",Y102*เงื่อนไข!$C$5,0))</f>
        <v>0</v>
      </c>
      <c r="O102" s="115">
        <f>IF($M102="",0,IF($X102="P",AH102*เงื่อนไข!$C$5,0))</f>
        <v>0</v>
      </c>
      <c r="P102" s="146">
        <f>IF($M102="",0,IF($X102="P",AQ102*เงื่อนไข!$C$5,0))</f>
        <v>0</v>
      </c>
      <c r="Q102" s="146">
        <f t="shared" si="27"/>
        <v>0</v>
      </c>
      <c r="R102" s="129" t="str">
        <f>IF(วันทำงาน!J102&lt;&gt;"",วันทำงาน!J102,"")</f>
        <v/>
      </c>
      <c r="S102" s="129" t="str">
        <f>IF(วันทำงาน!K102&lt;&gt;"",วันทำงาน!K102,"")</f>
        <v/>
      </c>
      <c r="T102" s="162" t="str">
        <f>IF(วันทำงาน!AZ102&lt;&gt;"",วันทำงาน!AZ102,"")</f>
        <v/>
      </c>
      <c r="U102" s="110" t="str">
        <f>IF(A102="","",_xlfn.IFNA(VLOOKUP($F102,เงื่อนไข!$A$4:$P$7,3,0),0))</f>
        <v/>
      </c>
      <c r="V102" s="110">
        <f t="shared" si="28"/>
        <v>0</v>
      </c>
      <c r="W102" s="109" t="str">
        <f t="shared" si="29"/>
        <v/>
      </c>
      <c r="X102" s="196" t="str">
        <f t="shared" si="30"/>
        <v/>
      </c>
      <c r="Y102" s="193">
        <f>วันทำงาน!AQ102</f>
        <v>0</v>
      </c>
      <c r="Z102" s="155"/>
      <c r="AA102" s="155">
        <f>IF($W102="",0,IF($W102&gt;=100%,เงื่อนไข!$H$4,IF($W102&gt;=80%,เงื่อนไข!$G$4,IF($W102&gt;=50%,เงื่อนไข!$F$4,IF($W102&lt;50%,เงื่อนไข!$E$4)))))</f>
        <v>0</v>
      </c>
      <c r="AB102" s="186">
        <f t="shared" si="31"/>
        <v>0</v>
      </c>
      <c r="AC102" s="146">
        <f t="shared" si="32"/>
        <v>0</v>
      </c>
      <c r="AD102" s="182">
        <f>IF(AB102=0,0,AB102/$R102*เงื่อนไข!$B$4)</f>
        <v>0</v>
      </c>
      <c r="AE102" s="188">
        <f t="shared" si="33"/>
        <v>0</v>
      </c>
      <c r="AF102" s="182">
        <f>SUMIF(วันทำงาน!$F$164:$F$254,$B102,วันทำงาน!$J$164:$J$254)</f>
        <v>0</v>
      </c>
      <c r="AG102" s="190">
        <f>IF((AND($W102&gt;=100%,$W102&lt;&gt;"")),เงื่อนไข!$F$8*Y102/$V102,0)</f>
        <v>0</v>
      </c>
      <c r="AH102" s="188">
        <f>SUM(วันทำงาน!AR102:AT102,วันทำงาน!AV102:AX102)</f>
        <v>0</v>
      </c>
      <c r="AI102" s="155"/>
      <c r="AJ102" s="155">
        <f>IF($W102="",0,IF($W102&gt;=100%,เงื่อนไข!$L$4,IF($W102&gt;=80%,เงื่อนไข!$K$4,IF($W102&gt;=50%,เงื่อนไข!$J$4,IF($W102&lt;50%,เงื่อนไข!$I$4)))))</f>
        <v>0</v>
      </c>
      <c r="AK102" s="186">
        <f t="shared" si="34"/>
        <v>0</v>
      </c>
      <c r="AL102" s="182">
        <f t="shared" si="35"/>
        <v>0</v>
      </c>
      <c r="AM102" s="182">
        <f>IF(AK102=0,0,AK102/$R102*เงื่อนไข!$B$4)</f>
        <v>0</v>
      </c>
      <c r="AN102" s="188">
        <f t="shared" si="36"/>
        <v>0</v>
      </c>
      <c r="AO102" s="182">
        <f>SUMIF(วันทำงาน!$F$164:$F$254,$B102,วันทำงาน!$K$164:$K$254)</f>
        <v>0</v>
      </c>
      <c r="AP102" s="190">
        <f>IF((AND($W102&gt;=100%,$W102&lt;&gt;"")),เงื่อนไข!$F$8*AH102/$V102,0)</f>
        <v>0</v>
      </c>
      <c r="AQ102" s="193">
        <f>วันทำงาน!AU102</f>
        <v>0</v>
      </c>
      <c r="AR102" s="155"/>
      <c r="AS102" s="155">
        <f>IF(W102="",0,IF($W102&gt;=100%,เงื่อนไข!$P$4,IF($W102&gt;=80%,เงื่อนไข!$O$4,IF($W102&gt;=50%,เงื่อนไข!$N$4,IF($W102&lt;50%,เงื่อนไข!$M$4)))))</f>
        <v>0</v>
      </c>
      <c r="AT102" s="186">
        <f t="shared" si="37"/>
        <v>0</v>
      </c>
      <c r="AU102" s="182">
        <f t="shared" si="38"/>
        <v>0</v>
      </c>
      <c r="AV102" s="182">
        <f>IF(AT102=0,0,AT102/$R102*เงื่อนไข!$B$4)</f>
        <v>0</v>
      </c>
      <c r="AW102" s="188">
        <f t="shared" si="39"/>
        <v>0</v>
      </c>
      <c r="AX102" s="182">
        <f>SUMIF(วันทำงาน!$F$164:$F$254,$B102,วันทำงาน!$L$164:$L$254)</f>
        <v>0</v>
      </c>
      <c r="AY102" s="190">
        <f>IF((AND($W102&gt;=100%,$W102&lt;&gt;"")),เงื่อนไข!$F$8*AQ102/$V102,0)</f>
        <v>0</v>
      </c>
    </row>
    <row r="103" spans="1:51" s="6" customFormat="1" ht="13.2" customHeight="1" x14ac:dyDescent="0.25">
      <c r="A103" s="129" t="str">
        <f>IF(วันทำงาน!A103&lt;&gt;"",วันทำงาน!A103,"")</f>
        <v/>
      </c>
      <c r="B103" s="129" t="str">
        <f>IF(วันทำงาน!B103&lt;&gt;"",วันทำงาน!B103,"")</f>
        <v/>
      </c>
      <c r="C103" s="129"/>
      <c r="D103" s="129" t="str">
        <f>IF(วันทำงาน!C103&lt;&gt;"",วันทำงาน!C103,"")</f>
        <v/>
      </c>
      <c r="E103" s="130" t="str">
        <f>IF(วันทำงาน!D103&lt;&gt;"",วันทำงาน!D103,"")</f>
        <v/>
      </c>
      <c r="F103" s="93" t="str">
        <f>IF(วันทำงาน!E103&lt;&gt;"",วันทำงาน!E103,"")</f>
        <v/>
      </c>
      <c r="G103" s="129" t="str">
        <f>IF(วันทำงาน!F103&lt;&gt;"",วันทำงาน!F103,"")</f>
        <v/>
      </c>
      <c r="H103" s="141" t="str">
        <f>IF(F103="Salesman",วันทำงาน!G103,"")</f>
        <v/>
      </c>
      <c r="I103" s="146" t="str">
        <f>IF($H103="","",AB103/$R103*(100%-เงื่อนไข!$B$4))</f>
        <v/>
      </c>
      <c r="J103" s="146" t="str">
        <f>IF($H103="","",AK103/$R103*(100%-เงื่อนไข!$B$4))</f>
        <v/>
      </c>
      <c r="K103" s="146" t="str">
        <f>IF($H103="","",AT103/$R103*(100%-เงื่อนไข!$B$4))</f>
        <v/>
      </c>
      <c r="L103" s="146" t="str">
        <f t="shared" si="26"/>
        <v/>
      </c>
      <c r="M103" s="147" t="str">
        <f>IF((OR(วันทำงาน!H103="",$F$1="")),"",IF(F103="Salesman",วันทำงาน!H103,""))</f>
        <v/>
      </c>
      <c r="N103" s="115">
        <f>IF($M103="",0,IF($X103="P",Y103*เงื่อนไข!$C$5,0))</f>
        <v>0</v>
      </c>
      <c r="O103" s="115">
        <f>IF($M103="",0,IF($X103="P",AH103*เงื่อนไข!$C$5,0))</f>
        <v>0</v>
      </c>
      <c r="P103" s="146">
        <f>IF($M103="",0,IF($X103="P",AQ103*เงื่อนไข!$C$5,0))</f>
        <v>0</v>
      </c>
      <c r="Q103" s="146">
        <f t="shared" si="27"/>
        <v>0</v>
      </c>
      <c r="R103" s="129" t="str">
        <f>IF(วันทำงาน!J103&lt;&gt;"",วันทำงาน!J103,"")</f>
        <v/>
      </c>
      <c r="S103" s="129" t="str">
        <f>IF(วันทำงาน!K103&lt;&gt;"",วันทำงาน!K103,"")</f>
        <v/>
      </c>
      <c r="T103" s="162" t="str">
        <f>IF(วันทำงาน!AZ103&lt;&gt;"",วันทำงาน!AZ103,"")</f>
        <v/>
      </c>
      <c r="U103" s="110" t="str">
        <f>IF(A103="","",_xlfn.IFNA(VLOOKUP($F103,เงื่อนไข!$A$4:$P$7,3,0),0))</f>
        <v/>
      </c>
      <c r="V103" s="110">
        <f t="shared" si="28"/>
        <v>0</v>
      </c>
      <c r="W103" s="109" t="str">
        <f t="shared" si="29"/>
        <v/>
      </c>
      <c r="X103" s="196" t="str">
        <f t="shared" si="30"/>
        <v/>
      </c>
      <c r="Y103" s="193">
        <f>วันทำงาน!AQ103</f>
        <v>0</v>
      </c>
      <c r="Z103" s="155"/>
      <c r="AA103" s="155">
        <f>IF($W103="",0,IF($W103&gt;=100%,เงื่อนไข!$H$4,IF($W103&gt;=80%,เงื่อนไข!$G$4,IF($W103&gt;=50%,เงื่อนไข!$F$4,IF($W103&lt;50%,เงื่อนไข!$E$4)))))</f>
        <v>0</v>
      </c>
      <c r="AB103" s="186">
        <f t="shared" si="31"/>
        <v>0</v>
      </c>
      <c r="AC103" s="146">
        <f t="shared" si="32"/>
        <v>0</v>
      </c>
      <c r="AD103" s="182">
        <f>IF(AB103=0,0,AB103/$R103*เงื่อนไข!$B$4)</f>
        <v>0</v>
      </c>
      <c r="AE103" s="188">
        <f t="shared" si="33"/>
        <v>0</v>
      </c>
      <c r="AF103" s="182">
        <f>SUMIF(วันทำงาน!$F$164:$F$254,$B103,วันทำงาน!$J$164:$J$254)</f>
        <v>0</v>
      </c>
      <c r="AG103" s="190">
        <f>IF((AND($W103&gt;=100%,$W103&lt;&gt;"")),เงื่อนไข!$F$8*Y103/$V103,0)</f>
        <v>0</v>
      </c>
      <c r="AH103" s="188">
        <f>SUM(วันทำงาน!AR103:AT103,วันทำงาน!AV103:AX103)</f>
        <v>0</v>
      </c>
      <c r="AI103" s="155"/>
      <c r="AJ103" s="155">
        <f>IF($W103="",0,IF($W103&gt;=100%,เงื่อนไข!$L$4,IF($W103&gt;=80%,เงื่อนไข!$K$4,IF($W103&gt;=50%,เงื่อนไข!$J$4,IF($W103&lt;50%,เงื่อนไข!$I$4)))))</f>
        <v>0</v>
      </c>
      <c r="AK103" s="186">
        <f t="shared" si="34"/>
        <v>0</v>
      </c>
      <c r="AL103" s="182">
        <f t="shared" si="35"/>
        <v>0</v>
      </c>
      <c r="AM103" s="182">
        <f>IF(AK103=0,0,AK103/$R103*เงื่อนไข!$B$4)</f>
        <v>0</v>
      </c>
      <c r="AN103" s="188">
        <f t="shared" si="36"/>
        <v>0</v>
      </c>
      <c r="AO103" s="182">
        <f>SUMIF(วันทำงาน!$F$164:$F$254,$B103,วันทำงาน!$K$164:$K$254)</f>
        <v>0</v>
      </c>
      <c r="AP103" s="190">
        <f>IF((AND($W103&gt;=100%,$W103&lt;&gt;"")),เงื่อนไข!$F$8*AH103/$V103,0)</f>
        <v>0</v>
      </c>
      <c r="AQ103" s="193">
        <f>วันทำงาน!AU103</f>
        <v>0</v>
      </c>
      <c r="AR103" s="155"/>
      <c r="AS103" s="155">
        <f>IF(W103="",0,IF($W103&gt;=100%,เงื่อนไข!$P$4,IF($W103&gt;=80%,เงื่อนไข!$O$4,IF($W103&gt;=50%,เงื่อนไข!$N$4,IF($W103&lt;50%,เงื่อนไข!$M$4)))))</f>
        <v>0</v>
      </c>
      <c r="AT103" s="186">
        <f t="shared" si="37"/>
        <v>0</v>
      </c>
      <c r="AU103" s="182">
        <f t="shared" si="38"/>
        <v>0</v>
      </c>
      <c r="AV103" s="182">
        <f>IF(AT103=0,0,AT103/$R103*เงื่อนไข!$B$4)</f>
        <v>0</v>
      </c>
      <c r="AW103" s="188">
        <f t="shared" si="39"/>
        <v>0</v>
      </c>
      <c r="AX103" s="182">
        <f>SUMIF(วันทำงาน!$F$164:$F$254,$B103,วันทำงาน!$L$164:$L$254)</f>
        <v>0</v>
      </c>
      <c r="AY103" s="190">
        <f>IF((AND($W103&gt;=100%,$W103&lt;&gt;"")),เงื่อนไข!$F$8*AQ103/$V103,0)</f>
        <v>0</v>
      </c>
    </row>
    <row r="104" spans="1:51" s="6" customFormat="1" ht="13.2" customHeight="1" x14ac:dyDescent="0.25">
      <c r="A104" s="129" t="str">
        <f>IF(วันทำงาน!A104&lt;&gt;"",วันทำงาน!A104,"")</f>
        <v/>
      </c>
      <c r="B104" s="129" t="str">
        <f>IF(วันทำงาน!B104&lt;&gt;"",วันทำงาน!B104,"")</f>
        <v/>
      </c>
      <c r="C104" s="129"/>
      <c r="D104" s="129" t="str">
        <f>IF(วันทำงาน!C104&lt;&gt;"",วันทำงาน!C104,"")</f>
        <v/>
      </c>
      <c r="E104" s="130" t="str">
        <f>IF(วันทำงาน!D104&lt;&gt;"",วันทำงาน!D104,"")</f>
        <v/>
      </c>
      <c r="F104" s="93" t="str">
        <f>IF(วันทำงาน!E104&lt;&gt;"",วันทำงาน!E104,"")</f>
        <v/>
      </c>
      <c r="G104" s="129" t="str">
        <f>IF(วันทำงาน!F104&lt;&gt;"",วันทำงาน!F104,"")</f>
        <v/>
      </c>
      <c r="H104" s="141" t="str">
        <f>IF(F104="Salesman",วันทำงาน!G104,"")</f>
        <v/>
      </c>
      <c r="I104" s="146" t="str">
        <f>IF($H104="","",AB104/$R104*(100%-เงื่อนไข!$B$4))</f>
        <v/>
      </c>
      <c r="J104" s="146" t="str">
        <f>IF($H104="","",AK104/$R104*(100%-เงื่อนไข!$B$4))</f>
        <v/>
      </c>
      <c r="K104" s="146" t="str">
        <f>IF($H104="","",AT104/$R104*(100%-เงื่อนไข!$B$4))</f>
        <v/>
      </c>
      <c r="L104" s="146" t="str">
        <f t="shared" si="26"/>
        <v/>
      </c>
      <c r="M104" s="147" t="str">
        <f>IF((OR(วันทำงาน!H104="",$F$1="")),"",IF(F104="Salesman",วันทำงาน!H104,""))</f>
        <v/>
      </c>
      <c r="N104" s="115">
        <f>IF($M104="",0,IF($X104="P",Y104*เงื่อนไข!$C$5,0))</f>
        <v>0</v>
      </c>
      <c r="O104" s="115">
        <f>IF($M104="",0,IF($X104="P",AH104*เงื่อนไข!$C$5,0))</f>
        <v>0</v>
      </c>
      <c r="P104" s="146">
        <f>IF($M104="",0,IF($X104="P",AQ104*เงื่อนไข!$C$5,0))</f>
        <v>0</v>
      </c>
      <c r="Q104" s="146">
        <f t="shared" si="27"/>
        <v>0</v>
      </c>
      <c r="R104" s="129" t="str">
        <f>IF(วันทำงาน!J104&lt;&gt;"",วันทำงาน!J104,"")</f>
        <v/>
      </c>
      <c r="S104" s="129" t="str">
        <f>IF(วันทำงาน!K104&lt;&gt;"",วันทำงาน!K104,"")</f>
        <v/>
      </c>
      <c r="T104" s="162" t="str">
        <f>IF(วันทำงาน!AZ104&lt;&gt;"",วันทำงาน!AZ104,"")</f>
        <v/>
      </c>
      <c r="U104" s="110" t="str">
        <f>IF(A104="","",_xlfn.IFNA(VLOOKUP($F104,เงื่อนไข!$A$4:$P$7,3,0),0))</f>
        <v/>
      </c>
      <c r="V104" s="110">
        <f t="shared" si="28"/>
        <v>0</v>
      </c>
      <c r="W104" s="109" t="str">
        <f t="shared" si="29"/>
        <v/>
      </c>
      <c r="X104" s="196" t="str">
        <f t="shared" si="30"/>
        <v/>
      </c>
      <c r="Y104" s="193">
        <f>วันทำงาน!AQ104</f>
        <v>0</v>
      </c>
      <c r="Z104" s="155"/>
      <c r="AA104" s="155">
        <f>IF($W104="",0,IF($W104&gt;=100%,เงื่อนไข!$H$4,IF($W104&gt;=80%,เงื่อนไข!$G$4,IF($W104&gt;=50%,เงื่อนไข!$F$4,IF($W104&lt;50%,เงื่อนไข!$E$4)))))</f>
        <v>0</v>
      </c>
      <c r="AB104" s="186">
        <f t="shared" si="31"/>
        <v>0</v>
      </c>
      <c r="AC104" s="146">
        <f t="shared" si="32"/>
        <v>0</v>
      </c>
      <c r="AD104" s="182">
        <f>IF(AB104=0,0,AB104/$R104*เงื่อนไข!$B$4)</f>
        <v>0</v>
      </c>
      <c r="AE104" s="188">
        <f t="shared" si="33"/>
        <v>0</v>
      </c>
      <c r="AF104" s="182">
        <f>SUMIF(วันทำงาน!$F$164:$F$254,$B104,วันทำงาน!$J$164:$J$254)</f>
        <v>0</v>
      </c>
      <c r="AG104" s="190">
        <f>IF((AND($W104&gt;=100%,$W104&lt;&gt;"")),เงื่อนไข!$F$8*Y104/$V104,0)</f>
        <v>0</v>
      </c>
      <c r="AH104" s="188">
        <f>SUM(วันทำงาน!AR104:AT104,วันทำงาน!AV104:AX104)</f>
        <v>0</v>
      </c>
      <c r="AI104" s="155"/>
      <c r="AJ104" s="155">
        <f>IF($W104="",0,IF($W104&gt;=100%,เงื่อนไข!$L$4,IF($W104&gt;=80%,เงื่อนไข!$K$4,IF($W104&gt;=50%,เงื่อนไข!$J$4,IF($W104&lt;50%,เงื่อนไข!$I$4)))))</f>
        <v>0</v>
      </c>
      <c r="AK104" s="186">
        <f t="shared" si="34"/>
        <v>0</v>
      </c>
      <c r="AL104" s="182">
        <f t="shared" si="35"/>
        <v>0</v>
      </c>
      <c r="AM104" s="182">
        <f>IF(AK104=0,0,AK104/$R104*เงื่อนไข!$B$4)</f>
        <v>0</v>
      </c>
      <c r="AN104" s="188">
        <f t="shared" si="36"/>
        <v>0</v>
      </c>
      <c r="AO104" s="182">
        <f>SUMIF(วันทำงาน!$F$164:$F$254,$B104,วันทำงาน!$K$164:$K$254)</f>
        <v>0</v>
      </c>
      <c r="AP104" s="190">
        <f>IF((AND($W104&gt;=100%,$W104&lt;&gt;"")),เงื่อนไข!$F$8*AH104/$V104,0)</f>
        <v>0</v>
      </c>
      <c r="AQ104" s="193">
        <f>วันทำงาน!AU104</f>
        <v>0</v>
      </c>
      <c r="AR104" s="155"/>
      <c r="AS104" s="155">
        <f>IF(W104="",0,IF($W104&gt;=100%,เงื่อนไข!$P$4,IF($W104&gt;=80%,เงื่อนไข!$O$4,IF($W104&gt;=50%,เงื่อนไข!$N$4,IF($W104&lt;50%,เงื่อนไข!$M$4)))))</f>
        <v>0</v>
      </c>
      <c r="AT104" s="186">
        <f t="shared" si="37"/>
        <v>0</v>
      </c>
      <c r="AU104" s="182">
        <f t="shared" si="38"/>
        <v>0</v>
      </c>
      <c r="AV104" s="182">
        <f>IF(AT104=0,0,AT104/$R104*เงื่อนไข!$B$4)</f>
        <v>0</v>
      </c>
      <c r="AW104" s="188">
        <f t="shared" si="39"/>
        <v>0</v>
      </c>
      <c r="AX104" s="182">
        <f>SUMIF(วันทำงาน!$F$164:$F$254,$B104,วันทำงาน!$L$164:$L$254)</f>
        <v>0</v>
      </c>
      <c r="AY104" s="190">
        <f>IF((AND($W104&gt;=100%,$W104&lt;&gt;"")),เงื่อนไข!$F$8*AQ104/$V104,0)</f>
        <v>0</v>
      </c>
    </row>
    <row r="105" spans="1:51" s="6" customFormat="1" ht="13.2" customHeight="1" x14ac:dyDescent="0.25">
      <c r="A105" s="129" t="str">
        <f>IF(วันทำงาน!A105&lt;&gt;"",วันทำงาน!A105,"")</f>
        <v/>
      </c>
      <c r="B105" s="129" t="str">
        <f>IF(วันทำงาน!B105&lt;&gt;"",วันทำงาน!B105,"")</f>
        <v/>
      </c>
      <c r="C105" s="129"/>
      <c r="D105" s="129" t="str">
        <f>IF(วันทำงาน!C105&lt;&gt;"",วันทำงาน!C105,"")</f>
        <v/>
      </c>
      <c r="E105" s="130" t="str">
        <f>IF(วันทำงาน!D105&lt;&gt;"",วันทำงาน!D105,"")</f>
        <v/>
      </c>
      <c r="F105" s="93" t="str">
        <f>IF(วันทำงาน!E105&lt;&gt;"",วันทำงาน!E105,"")</f>
        <v/>
      </c>
      <c r="G105" s="129" t="str">
        <f>IF(วันทำงาน!F105&lt;&gt;"",วันทำงาน!F105,"")</f>
        <v/>
      </c>
      <c r="H105" s="141" t="str">
        <f>IF(F105="Salesman",วันทำงาน!G105,"")</f>
        <v/>
      </c>
      <c r="I105" s="146" t="str">
        <f>IF($H105="","",AB105/$R105*(100%-เงื่อนไข!$B$4))</f>
        <v/>
      </c>
      <c r="J105" s="146" t="str">
        <f>IF($H105="","",AK105/$R105*(100%-เงื่อนไข!$B$4))</f>
        <v/>
      </c>
      <c r="K105" s="146" t="str">
        <f>IF($H105="","",AT105/$R105*(100%-เงื่อนไข!$B$4))</f>
        <v/>
      </c>
      <c r="L105" s="146" t="str">
        <f t="shared" si="26"/>
        <v/>
      </c>
      <c r="M105" s="147" t="str">
        <f>IF((OR(วันทำงาน!H105="",$F$1="")),"",IF(F105="Salesman",วันทำงาน!H105,""))</f>
        <v/>
      </c>
      <c r="N105" s="115">
        <f>IF($M105="",0,IF($X105="P",Y105*เงื่อนไข!$C$5,0))</f>
        <v>0</v>
      </c>
      <c r="O105" s="115">
        <f>IF($M105="",0,IF($X105="P",AH105*เงื่อนไข!$C$5,0))</f>
        <v>0</v>
      </c>
      <c r="P105" s="146">
        <f>IF($M105="",0,IF($X105="P",AQ105*เงื่อนไข!$C$5,0))</f>
        <v>0</v>
      </c>
      <c r="Q105" s="146">
        <f t="shared" si="27"/>
        <v>0</v>
      </c>
      <c r="R105" s="129" t="str">
        <f>IF(วันทำงาน!J105&lt;&gt;"",วันทำงาน!J105,"")</f>
        <v/>
      </c>
      <c r="S105" s="129" t="str">
        <f>IF(วันทำงาน!K105&lt;&gt;"",วันทำงาน!K105,"")</f>
        <v/>
      </c>
      <c r="T105" s="162" t="str">
        <f>IF(วันทำงาน!AZ105&lt;&gt;"",วันทำงาน!AZ105,"")</f>
        <v/>
      </c>
      <c r="U105" s="110" t="str">
        <f>IF(A105="","",_xlfn.IFNA(VLOOKUP($F105,เงื่อนไข!$A$4:$P$7,3,0),0))</f>
        <v/>
      </c>
      <c r="V105" s="110">
        <f t="shared" si="28"/>
        <v>0</v>
      </c>
      <c r="W105" s="109" t="str">
        <f t="shared" si="29"/>
        <v/>
      </c>
      <c r="X105" s="196" t="str">
        <f t="shared" si="30"/>
        <v/>
      </c>
      <c r="Y105" s="193">
        <f>วันทำงาน!AQ105</f>
        <v>0</v>
      </c>
      <c r="Z105" s="155"/>
      <c r="AA105" s="155">
        <f>IF($W105="",0,IF($W105&gt;=100%,เงื่อนไข!$H$4,IF($W105&gt;=80%,เงื่อนไข!$G$4,IF($W105&gt;=50%,เงื่อนไข!$F$4,IF($W105&lt;50%,เงื่อนไข!$E$4)))))</f>
        <v>0</v>
      </c>
      <c r="AB105" s="186">
        <f t="shared" si="31"/>
        <v>0</v>
      </c>
      <c r="AC105" s="146">
        <f t="shared" si="32"/>
        <v>0</v>
      </c>
      <c r="AD105" s="182">
        <f>IF(AB105=0,0,AB105/$R105*เงื่อนไข!$B$4)</f>
        <v>0</v>
      </c>
      <c r="AE105" s="188">
        <f t="shared" si="33"/>
        <v>0</v>
      </c>
      <c r="AF105" s="182">
        <f>SUMIF(วันทำงาน!$F$164:$F$254,$B105,วันทำงาน!$J$164:$J$254)</f>
        <v>0</v>
      </c>
      <c r="AG105" s="190">
        <f>IF((AND($W105&gt;=100%,$W105&lt;&gt;"")),เงื่อนไข!$F$8*Y105/$V105,0)</f>
        <v>0</v>
      </c>
      <c r="AH105" s="188">
        <f>SUM(วันทำงาน!AR105:AT105,วันทำงาน!AV105:AX105)</f>
        <v>0</v>
      </c>
      <c r="AI105" s="155"/>
      <c r="AJ105" s="155">
        <f>IF($W105="",0,IF($W105&gt;=100%,เงื่อนไข!$L$4,IF($W105&gt;=80%,เงื่อนไข!$K$4,IF($W105&gt;=50%,เงื่อนไข!$J$4,IF($W105&lt;50%,เงื่อนไข!$I$4)))))</f>
        <v>0</v>
      </c>
      <c r="AK105" s="186">
        <f t="shared" si="34"/>
        <v>0</v>
      </c>
      <c r="AL105" s="182">
        <f t="shared" si="35"/>
        <v>0</v>
      </c>
      <c r="AM105" s="182">
        <f>IF(AK105=0,0,AK105/$R105*เงื่อนไข!$B$4)</f>
        <v>0</v>
      </c>
      <c r="AN105" s="188">
        <f t="shared" si="36"/>
        <v>0</v>
      </c>
      <c r="AO105" s="182">
        <f>SUMIF(วันทำงาน!$F$164:$F$254,$B105,วันทำงาน!$K$164:$K$254)</f>
        <v>0</v>
      </c>
      <c r="AP105" s="190">
        <f>IF((AND($W105&gt;=100%,$W105&lt;&gt;"")),เงื่อนไข!$F$8*AH105/$V105,0)</f>
        <v>0</v>
      </c>
      <c r="AQ105" s="193">
        <f>วันทำงาน!AU105</f>
        <v>0</v>
      </c>
      <c r="AR105" s="155"/>
      <c r="AS105" s="155">
        <f>IF(W105="",0,IF($W105&gt;=100%,เงื่อนไข!$P$4,IF($W105&gt;=80%,เงื่อนไข!$O$4,IF($W105&gt;=50%,เงื่อนไข!$N$4,IF($W105&lt;50%,เงื่อนไข!$M$4)))))</f>
        <v>0</v>
      </c>
      <c r="AT105" s="186">
        <f t="shared" si="37"/>
        <v>0</v>
      </c>
      <c r="AU105" s="182">
        <f t="shared" si="38"/>
        <v>0</v>
      </c>
      <c r="AV105" s="182">
        <f>IF(AT105=0,0,AT105/$R105*เงื่อนไข!$B$4)</f>
        <v>0</v>
      </c>
      <c r="AW105" s="188">
        <f t="shared" si="39"/>
        <v>0</v>
      </c>
      <c r="AX105" s="182">
        <f>SUMIF(วันทำงาน!$F$164:$F$254,$B105,วันทำงาน!$L$164:$L$254)</f>
        <v>0</v>
      </c>
      <c r="AY105" s="190">
        <f>IF((AND($W105&gt;=100%,$W105&lt;&gt;"")),เงื่อนไข!$F$8*AQ105/$V105,0)</f>
        <v>0</v>
      </c>
    </row>
    <row r="106" spans="1:51" s="6" customFormat="1" ht="13.2" customHeight="1" x14ac:dyDescent="0.25">
      <c r="A106" s="129" t="str">
        <f>IF(วันทำงาน!A106&lt;&gt;"",วันทำงาน!A106,"")</f>
        <v/>
      </c>
      <c r="B106" s="129" t="str">
        <f>IF(วันทำงาน!B106&lt;&gt;"",วันทำงาน!B106,"")</f>
        <v/>
      </c>
      <c r="C106" s="129"/>
      <c r="D106" s="129" t="str">
        <f>IF(วันทำงาน!C106&lt;&gt;"",วันทำงาน!C106,"")</f>
        <v/>
      </c>
      <c r="E106" s="130" t="str">
        <f>IF(วันทำงาน!D106&lt;&gt;"",วันทำงาน!D106,"")</f>
        <v/>
      </c>
      <c r="F106" s="93" t="str">
        <f>IF(วันทำงาน!E106&lt;&gt;"",วันทำงาน!E106,"")</f>
        <v/>
      </c>
      <c r="G106" s="129" t="str">
        <f>IF(วันทำงาน!F106&lt;&gt;"",วันทำงาน!F106,"")</f>
        <v/>
      </c>
      <c r="H106" s="141" t="str">
        <f>IF(F106="Salesman",วันทำงาน!G106,"")</f>
        <v/>
      </c>
      <c r="I106" s="146" t="str">
        <f>IF($H106="","",AB106/$R106*(100%-เงื่อนไข!$B$4))</f>
        <v/>
      </c>
      <c r="J106" s="146" t="str">
        <f>IF($H106="","",AK106/$R106*(100%-เงื่อนไข!$B$4))</f>
        <v/>
      </c>
      <c r="K106" s="146" t="str">
        <f>IF($H106="","",AT106/$R106*(100%-เงื่อนไข!$B$4))</f>
        <v/>
      </c>
      <c r="L106" s="146" t="str">
        <f t="shared" si="26"/>
        <v/>
      </c>
      <c r="M106" s="147" t="str">
        <f>IF((OR(วันทำงาน!H106="",$F$1="")),"",IF(F106="Salesman",วันทำงาน!H106,""))</f>
        <v/>
      </c>
      <c r="N106" s="115">
        <f>IF($M106="",0,IF($X106="P",Y106*เงื่อนไข!$C$5,0))</f>
        <v>0</v>
      </c>
      <c r="O106" s="115">
        <f>IF($M106="",0,IF($X106="P",AH106*เงื่อนไข!$C$5,0))</f>
        <v>0</v>
      </c>
      <c r="P106" s="146">
        <f>IF($M106="",0,IF($X106="P",AQ106*เงื่อนไข!$C$5,0))</f>
        <v>0</v>
      </c>
      <c r="Q106" s="146">
        <f t="shared" si="27"/>
        <v>0</v>
      </c>
      <c r="R106" s="129" t="str">
        <f>IF(วันทำงาน!J106&lt;&gt;"",วันทำงาน!J106,"")</f>
        <v/>
      </c>
      <c r="S106" s="129" t="str">
        <f>IF(วันทำงาน!K106&lt;&gt;"",วันทำงาน!K106,"")</f>
        <v/>
      </c>
      <c r="T106" s="162" t="str">
        <f>IF(วันทำงาน!AZ106&lt;&gt;"",วันทำงาน!AZ106,"")</f>
        <v/>
      </c>
      <c r="U106" s="110" t="str">
        <f>IF(A106="","",_xlfn.IFNA(VLOOKUP($F106,เงื่อนไข!$A$4:$P$7,3,0),0))</f>
        <v/>
      </c>
      <c r="V106" s="110">
        <f t="shared" si="28"/>
        <v>0</v>
      </c>
      <c r="W106" s="109" t="str">
        <f t="shared" si="29"/>
        <v/>
      </c>
      <c r="X106" s="196" t="str">
        <f t="shared" si="30"/>
        <v/>
      </c>
      <c r="Y106" s="193">
        <f>วันทำงาน!AQ106</f>
        <v>0</v>
      </c>
      <c r="Z106" s="155"/>
      <c r="AA106" s="155">
        <f>IF($W106="",0,IF($W106&gt;=100%,เงื่อนไข!$H$4,IF($W106&gt;=80%,เงื่อนไข!$G$4,IF($W106&gt;=50%,เงื่อนไข!$F$4,IF($W106&lt;50%,เงื่อนไข!$E$4)))))</f>
        <v>0</v>
      </c>
      <c r="AB106" s="186">
        <f t="shared" si="31"/>
        <v>0</v>
      </c>
      <c r="AC106" s="146">
        <f t="shared" si="32"/>
        <v>0</v>
      </c>
      <c r="AD106" s="182">
        <f>IF(AB106=0,0,AB106/$R106*เงื่อนไข!$B$4)</f>
        <v>0</v>
      </c>
      <c r="AE106" s="188">
        <f t="shared" si="33"/>
        <v>0</v>
      </c>
      <c r="AF106" s="182">
        <f>SUMIF(วันทำงาน!$F$164:$F$254,$B106,วันทำงาน!$J$164:$J$254)</f>
        <v>0</v>
      </c>
      <c r="AG106" s="190">
        <f>IF((AND($W106&gt;=100%,$W106&lt;&gt;"")),เงื่อนไข!$F$8*Y106/$V106,0)</f>
        <v>0</v>
      </c>
      <c r="AH106" s="188">
        <f>SUM(วันทำงาน!AR106:AT106,วันทำงาน!AV106:AX106)</f>
        <v>0</v>
      </c>
      <c r="AI106" s="155"/>
      <c r="AJ106" s="155">
        <f>IF($W106="",0,IF($W106&gt;=100%,เงื่อนไข!$L$4,IF($W106&gt;=80%,เงื่อนไข!$K$4,IF($W106&gt;=50%,เงื่อนไข!$J$4,IF($W106&lt;50%,เงื่อนไข!$I$4)))))</f>
        <v>0</v>
      </c>
      <c r="AK106" s="186">
        <f t="shared" si="34"/>
        <v>0</v>
      </c>
      <c r="AL106" s="182">
        <f t="shared" si="35"/>
        <v>0</v>
      </c>
      <c r="AM106" s="182">
        <f>IF(AK106=0,0,AK106/$R106*เงื่อนไข!$B$4)</f>
        <v>0</v>
      </c>
      <c r="AN106" s="188">
        <f t="shared" si="36"/>
        <v>0</v>
      </c>
      <c r="AO106" s="182">
        <f>SUMIF(วันทำงาน!$F$164:$F$254,$B106,วันทำงาน!$K$164:$K$254)</f>
        <v>0</v>
      </c>
      <c r="AP106" s="190">
        <f>IF((AND($W106&gt;=100%,$W106&lt;&gt;"")),เงื่อนไข!$F$8*AH106/$V106,0)</f>
        <v>0</v>
      </c>
      <c r="AQ106" s="193">
        <f>วันทำงาน!AU106</f>
        <v>0</v>
      </c>
      <c r="AR106" s="155"/>
      <c r="AS106" s="155">
        <f>IF(W106="",0,IF($W106&gt;=100%,เงื่อนไข!$P$4,IF($W106&gt;=80%,เงื่อนไข!$O$4,IF($W106&gt;=50%,เงื่อนไข!$N$4,IF($W106&lt;50%,เงื่อนไข!$M$4)))))</f>
        <v>0</v>
      </c>
      <c r="AT106" s="186">
        <f t="shared" si="37"/>
        <v>0</v>
      </c>
      <c r="AU106" s="182">
        <f t="shared" si="38"/>
        <v>0</v>
      </c>
      <c r="AV106" s="182">
        <f>IF(AT106=0,0,AT106/$R106*เงื่อนไข!$B$4)</f>
        <v>0</v>
      </c>
      <c r="AW106" s="188">
        <f t="shared" si="39"/>
        <v>0</v>
      </c>
      <c r="AX106" s="182">
        <f>SUMIF(วันทำงาน!$F$164:$F$254,$B106,วันทำงาน!$L$164:$L$254)</f>
        <v>0</v>
      </c>
      <c r="AY106" s="190">
        <f>IF((AND($W106&gt;=100%,$W106&lt;&gt;"")),เงื่อนไข!$F$8*AQ106/$V106,0)</f>
        <v>0</v>
      </c>
    </row>
    <row r="107" spans="1:51" s="6" customFormat="1" ht="13.2" customHeight="1" x14ac:dyDescent="0.25">
      <c r="A107" s="129" t="str">
        <f>IF(วันทำงาน!A107&lt;&gt;"",วันทำงาน!A107,"")</f>
        <v/>
      </c>
      <c r="B107" s="129" t="str">
        <f>IF(วันทำงาน!B107&lt;&gt;"",วันทำงาน!B107,"")</f>
        <v/>
      </c>
      <c r="C107" s="129"/>
      <c r="D107" s="129" t="str">
        <f>IF(วันทำงาน!C107&lt;&gt;"",วันทำงาน!C107,"")</f>
        <v/>
      </c>
      <c r="E107" s="130" t="str">
        <f>IF(วันทำงาน!D107&lt;&gt;"",วันทำงาน!D107,"")</f>
        <v/>
      </c>
      <c r="F107" s="93" t="str">
        <f>IF(วันทำงาน!E107&lt;&gt;"",วันทำงาน!E107,"")</f>
        <v/>
      </c>
      <c r="G107" s="129" t="str">
        <f>IF(วันทำงาน!F107&lt;&gt;"",วันทำงาน!F107,"")</f>
        <v/>
      </c>
      <c r="H107" s="141" t="str">
        <f>IF(F107="Salesman",วันทำงาน!G107,"")</f>
        <v/>
      </c>
      <c r="I107" s="146" t="str">
        <f>IF($H107="","",AB107/$R107*(100%-เงื่อนไข!$B$4))</f>
        <v/>
      </c>
      <c r="J107" s="146" t="str">
        <f>IF($H107="","",AK107/$R107*(100%-เงื่อนไข!$B$4))</f>
        <v/>
      </c>
      <c r="K107" s="146" t="str">
        <f>IF($H107="","",AT107/$R107*(100%-เงื่อนไข!$B$4))</f>
        <v/>
      </c>
      <c r="L107" s="146" t="str">
        <f t="shared" si="26"/>
        <v/>
      </c>
      <c r="M107" s="147" t="str">
        <f>IF((OR(วันทำงาน!H107="",$F$1="")),"",IF(F107="Salesman",วันทำงาน!H107,""))</f>
        <v/>
      </c>
      <c r="N107" s="115">
        <f>IF($M107="",0,IF($X107="P",Y107*เงื่อนไข!$C$5,0))</f>
        <v>0</v>
      </c>
      <c r="O107" s="115">
        <f>IF($M107="",0,IF($X107="P",AH107*เงื่อนไข!$C$5,0))</f>
        <v>0</v>
      </c>
      <c r="P107" s="146">
        <f>IF($M107="",0,IF($X107="P",AQ107*เงื่อนไข!$C$5,0))</f>
        <v>0</v>
      </c>
      <c r="Q107" s="146">
        <f t="shared" si="27"/>
        <v>0</v>
      </c>
      <c r="R107" s="129" t="str">
        <f>IF(วันทำงาน!J107&lt;&gt;"",วันทำงาน!J107,"")</f>
        <v/>
      </c>
      <c r="S107" s="129" t="str">
        <f>IF(วันทำงาน!K107&lt;&gt;"",วันทำงาน!K107,"")</f>
        <v/>
      </c>
      <c r="T107" s="162" t="str">
        <f>IF(วันทำงาน!AZ107&lt;&gt;"",วันทำงาน!AZ107,"")</f>
        <v/>
      </c>
      <c r="U107" s="110" t="str">
        <f>IF(A107="","",_xlfn.IFNA(VLOOKUP($F107,เงื่อนไข!$A$4:$P$7,3,0),0))</f>
        <v/>
      </c>
      <c r="V107" s="110">
        <f t="shared" si="28"/>
        <v>0</v>
      </c>
      <c r="W107" s="109" t="str">
        <f t="shared" si="29"/>
        <v/>
      </c>
      <c r="X107" s="196" t="str">
        <f t="shared" si="30"/>
        <v/>
      </c>
      <c r="Y107" s="193">
        <f>วันทำงาน!AQ107</f>
        <v>0</v>
      </c>
      <c r="Z107" s="155"/>
      <c r="AA107" s="155">
        <f>IF($W107="",0,IF($W107&gt;=100%,เงื่อนไข!$H$4,IF($W107&gt;=80%,เงื่อนไข!$G$4,IF($W107&gt;=50%,เงื่อนไข!$F$4,IF($W107&lt;50%,เงื่อนไข!$E$4)))))</f>
        <v>0</v>
      </c>
      <c r="AB107" s="186">
        <f t="shared" si="31"/>
        <v>0</v>
      </c>
      <c r="AC107" s="146">
        <f t="shared" si="32"/>
        <v>0</v>
      </c>
      <c r="AD107" s="182">
        <f>IF(AB107=0,0,AB107/$R107*เงื่อนไข!$B$4)</f>
        <v>0</v>
      </c>
      <c r="AE107" s="188">
        <f t="shared" si="33"/>
        <v>0</v>
      </c>
      <c r="AF107" s="182">
        <f>SUMIF(วันทำงาน!$F$164:$F$254,$B107,วันทำงาน!$J$164:$J$254)</f>
        <v>0</v>
      </c>
      <c r="AG107" s="190">
        <f>IF((AND($W107&gt;=100%,$W107&lt;&gt;"")),เงื่อนไข!$F$8*Y107/$V107,0)</f>
        <v>0</v>
      </c>
      <c r="AH107" s="188">
        <f>SUM(วันทำงาน!AR107:AT107,วันทำงาน!AV107:AX107)</f>
        <v>0</v>
      </c>
      <c r="AI107" s="155"/>
      <c r="AJ107" s="155">
        <f>IF($W107="",0,IF($W107&gt;=100%,เงื่อนไข!$L$4,IF($W107&gt;=80%,เงื่อนไข!$K$4,IF($W107&gt;=50%,เงื่อนไข!$J$4,IF($W107&lt;50%,เงื่อนไข!$I$4)))))</f>
        <v>0</v>
      </c>
      <c r="AK107" s="186">
        <f t="shared" si="34"/>
        <v>0</v>
      </c>
      <c r="AL107" s="182">
        <f t="shared" si="35"/>
        <v>0</v>
      </c>
      <c r="AM107" s="182">
        <f>IF(AK107=0,0,AK107/$R107*เงื่อนไข!$B$4)</f>
        <v>0</v>
      </c>
      <c r="AN107" s="188">
        <f t="shared" si="36"/>
        <v>0</v>
      </c>
      <c r="AO107" s="182">
        <f>SUMIF(วันทำงาน!$F$164:$F$254,$B107,วันทำงาน!$K$164:$K$254)</f>
        <v>0</v>
      </c>
      <c r="AP107" s="190">
        <f>IF((AND($W107&gt;=100%,$W107&lt;&gt;"")),เงื่อนไข!$F$8*AH107/$V107,0)</f>
        <v>0</v>
      </c>
      <c r="AQ107" s="193">
        <f>วันทำงาน!AU107</f>
        <v>0</v>
      </c>
      <c r="AR107" s="155"/>
      <c r="AS107" s="155">
        <f>IF(W107="",0,IF($W107&gt;=100%,เงื่อนไข!$P$4,IF($W107&gt;=80%,เงื่อนไข!$O$4,IF($W107&gt;=50%,เงื่อนไข!$N$4,IF($W107&lt;50%,เงื่อนไข!$M$4)))))</f>
        <v>0</v>
      </c>
      <c r="AT107" s="186">
        <f t="shared" si="37"/>
        <v>0</v>
      </c>
      <c r="AU107" s="182">
        <f t="shared" si="38"/>
        <v>0</v>
      </c>
      <c r="AV107" s="182">
        <f>IF(AT107=0,0,AT107/$R107*เงื่อนไข!$B$4)</f>
        <v>0</v>
      </c>
      <c r="AW107" s="188">
        <f t="shared" si="39"/>
        <v>0</v>
      </c>
      <c r="AX107" s="182">
        <f>SUMIF(วันทำงาน!$F$164:$F$254,$B107,วันทำงาน!$L$164:$L$254)</f>
        <v>0</v>
      </c>
      <c r="AY107" s="190">
        <f>IF((AND($W107&gt;=100%,$W107&lt;&gt;"")),เงื่อนไข!$F$8*AQ107/$V107,0)</f>
        <v>0</v>
      </c>
    </row>
    <row r="108" spans="1:51" s="6" customFormat="1" ht="13.2" customHeight="1" x14ac:dyDescent="0.25">
      <c r="A108" s="129" t="str">
        <f>IF(วันทำงาน!A108&lt;&gt;"",วันทำงาน!A108,"")</f>
        <v/>
      </c>
      <c r="B108" s="129" t="str">
        <f>IF(วันทำงาน!B108&lt;&gt;"",วันทำงาน!B108,"")</f>
        <v/>
      </c>
      <c r="C108" s="129"/>
      <c r="D108" s="129" t="str">
        <f>IF(วันทำงาน!C108&lt;&gt;"",วันทำงาน!C108,"")</f>
        <v/>
      </c>
      <c r="E108" s="130" t="str">
        <f>IF(วันทำงาน!D108&lt;&gt;"",วันทำงาน!D108,"")</f>
        <v/>
      </c>
      <c r="F108" s="93" t="str">
        <f>IF(วันทำงาน!E108&lt;&gt;"",วันทำงาน!E108,"")</f>
        <v/>
      </c>
      <c r="G108" s="129" t="str">
        <f>IF(วันทำงาน!F108&lt;&gt;"",วันทำงาน!F108,"")</f>
        <v/>
      </c>
      <c r="H108" s="141" t="str">
        <f>IF(F108="Salesman",วันทำงาน!G108,"")</f>
        <v/>
      </c>
      <c r="I108" s="146" t="str">
        <f>IF($H108="","",AB108/$R108*(100%-เงื่อนไข!$B$4))</f>
        <v/>
      </c>
      <c r="J108" s="146" t="str">
        <f>IF($H108="","",AK108/$R108*(100%-เงื่อนไข!$B$4))</f>
        <v/>
      </c>
      <c r="K108" s="146" t="str">
        <f>IF($H108="","",AT108/$R108*(100%-เงื่อนไข!$B$4))</f>
        <v/>
      </c>
      <c r="L108" s="146" t="str">
        <f t="shared" si="26"/>
        <v/>
      </c>
      <c r="M108" s="147" t="str">
        <f>IF((OR(วันทำงาน!H108="",$F$1="")),"",IF(F108="Salesman",วันทำงาน!H108,""))</f>
        <v/>
      </c>
      <c r="N108" s="115">
        <f>IF($M108="",0,IF($X108="P",Y108*เงื่อนไข!$C$5,0))</f>
        <v>0</v>
      </c>
      <c r="O108" s="115">
        <f>IF($M108="",0,IF($X108="P",AH108*เงื่อนไข!$C$5,0))</f>
        <v>0</v>
      </c>
      <c r="P108" s="146">
        <f>IF($M108="",0,IF($X108="P",AQ108*เงื่อนไข!$C$5,0))</f>
        <v>0</v>
      </c>
      <c r="Q108" s="146">
        <f t="shared" si="27"/>
        <v>0</v>
      </c>
      <c r="R108" s="129" t="str">
        <f>IF(วันทำงาน!J108&lt;&gt;"",วันทำงาน!J108,"")</f>
        <v/>
      </c>
      <c r="S108" s="129" t="str">
        <f>IF(วันทำงาน!K108&lt;&gt;"",วันทำงาน!K108,"")</f>
        <v/>
      </c>
      <c r="T108" s="162" t="str">
        <f>IF(วันทำงาน!AZ108&lt;&gt;"",วันทำงาน!AZ108,"")</f>
        <v/>
      </c>
      <c r="U108" s="110" t="str">
        <f>IF(A108="","",_xlfn.IFNA(VLOOKUP($F108,เงื่อนไข!$A$4:$P$7,3,0),0))</f>
        <v/>
      </c>
      <c r="V108" s="110">
        <f t="shared" si="28"/>
        <v>0</v>
      </c>
      <c r="W108" s="109" t="str">
        <f t="shared" si="29"/>
        <v/>
      </c>
      <c r="X108" s="196" t="str">
        <f t="shared" si="30"/>
        <v/>
      </c>
      <c r="Y108" s="193">
        <f>วันทำงาน!AQ108</f>
        <v>0</v>
      </c>
      <c r="Z108" s="155"/>
      <c r="AA108" s="155">
        <f>IF($W108="",0,IF($W108&gt;=100%,เงื่อนไข!$H$4,IF($W108&gt;=80%,เงื่อนไข!$G$4,IF($W108&gt;=50%,เงื่อนไข!$F$4,IF($W108&lt;50%,เงื่อนไข!$E$4)))))</f>
        <v>0</v>
      </c>
      <c r="AB108" s="186">
        <f t="shared" si="31"/>
        <v>0</v>
      </c>
      <c r="AC108" s="146">
        <f t="shared" si="32"/>
        <v>0</v>
      </c>
      <c r="AD108" s="182">
        <f>IF(AB108=0,0,AB108/$R108*เงื่อนไข!$B$4)</f>
        <v>0</v>
      </c>
      <c r="AE108" s="188">
        <f t="shared" si="33"/>
        <v>0</v>
      </c>
      <c r="AF108" s="182">
        <f>SUMIF(วันทำงาน!$F$164:$F$254,$B108,วันทำงาน!$J$164:$J$254)</f>
        <v>0</v>
      </c>
      <c r="AG108" s="190">
        <f>IF((AND($W108&gt;=100%,$W108&lt;&gt;"")),เงื่อนไข!$F$8*Y108/$V108,0)</f>
        <v>0</v>
      </c>
      <c r="AH108" s="188">
        <f>SUM(วันทำงาน!AR108:AT108,วันทำงาน!AV108:AX108)</f>
        <v>0</v>
      </c>
      <c r="AI108" s="155"/>
      <c r="AJ108" s="155">
        <f>IF($W108="",0,IF($W108&gt;=100%,เงื่อนไข!$L$4,IF($W108&gt;=80%,เงื่อนไข!$K$4,IF($W108&gt;=50%,เงื่อนไข!$J$4,IF($W108&lt;50%,เงื่อนไข!$I$4)))))</f>
        <v>0</v>
      </c>
      <c r="AK108" s="186">
        <f t="shared" si="34"/>
        <v>0</v>
      </c>
      <c r="AL108" s="182">
        <f t="shared" si="35"/>
        <v>0</v>
      </c>
      <c r="AM108" s="182">
        <f>IF(AK108=0,0,AK108/$R108*เงื่อนไข!$B$4)</f>
        <v>0</v>
      </c>
      <c r="AN108" s="188">
        <f t="shared" si="36"/>
        <v>0</v>
      </c>
      <c r="AO108" s="182">
        <f>SUMIF(วันทำงาน!$F$164:$F$254,$B108,วันทำงาน!$K$164:$K$254)</f>
        <v>0</v>
      </c>
      <c r="AP108" s="190">
        <f>IF((AND($W108&gt;=100%,$W108&lt;&gt;"")),เงื่อนไข!$F$8*AH108/$V108,0)</f>
        <v>0</v>
      </c>
      <c r="AQ108" s="193">
        <f>วันทำงาน!AU108</f>
        <v>0</v>
      </c>
      <c r="AR108" s="155"/>
      <c r="AS108" s="155">
        <f>IF(W108="",0,IF($W108&gt;=100%,เงื่อนไข!$P$4,IF($W108&gt;=80%,เงื่อนไข!$O$4,IF($W108&gt;=50%,เงื่อนไข!$N$4,IF($W108&lt;50%,เงื่อนไข!$M$4)))))</f>
        <v>0</v>
      </c>
      <c r="AT108" s="186">
        <f t="shared" si="37"/>
        <v>0</v>
      </c>
      <c r="AU108" s="182">
        <f t="shared" si="38"/>
        <v>0</v>
      </c>
      <c r="AV108" s="182">
        <f>IF(AT108=0,0,AT108/$R108*เงื่อนไข!$B$4)</f>
        <v>0</v>
      </c>
      <c r="AW108" s="188">
        <f t="shared" si="39"/>
        <v>0</v>
      </c>
      <c r="AX108" s="182">
        <f>SUMIF(วันทำงาน!$F$164:$F$254,$B108,วันทำงาน!$L$164:$L$254)</f>
        <v>0</v>
      </c>
      <c r="AY108" s="190">
        <f>IF((AND($W108&gt;=100%,$W108&lt;&gt;"")),เงื่อนไข!$F$8*AQ108/$V108,0)</f>
        <v>0</v>
      </c>
    </row>
    <row r="109" spans="1:51" s="6" customFormat="1" ht="13.2" customHeight="1" x14ac:dyDescent="0.25">
      <c r="A109" s="129" t="str">
        <f>IF(วันทำงาน!A109&lt;&gt;"",วันทำงาน!A109,"")</f>
        <v/>
      </c>
      <c r="B109" s="129" t="str">
        <f>IF(วันทำงาน!B109&lt;&gt;"",วันทำงาน!B109,"")</f>
        <v/>
      </c>
      <c r="C109" s="129"/>
      <c r="D109" s="129" t="str">
        <f>IF(วันทำงาน!C109&lt;&gt;"",วันทำงาน!C109,"")</f>
        <v/>
      </c>
      <c r="E109" s="130" t="str">
        <f>IF(วันทำงาน!D109&lt;&gt;"",วันทำงาน!D109,"")</f>
        <v/>
      </c>
      <c r="F109" s="93" t="str">
        <f>IF(วันทำงาน!E109&lt;&gt;"",วันทำงาน!E109,"")</f>
        <v/>
      </c>
      <c r="G109" s="129" t="str">
        <f>IF(วันทำงาน!F109&lt;&gt;"",วันทำงาน!F109,"")</f>
        <v/>
      </c>
      <c r="H109" s="141" t="str">
        <f>IF(F109="Salesman",วันทำงาน!G109,"")</f>
        <v/>
      </c>
      <c r="I109" s="146" t="str">
        <f>IF($H109="","",AB109/$R109*(100%-เงื่อนไข!$B$4))</f>
        <v/>
      </c>
      <c r="J109" s="146" t="str">
        <f>IF($H109="","",AK109/$R109*(100%-เงื่อนไข!$B$4))</f>
        <v/>
      </c>
      <c r="K109" s="146" t="str">
        <f>IF($H109="","",AT109/$R109*(100%-เงื่อนไข!$B$4))</f>
        <v/>
      </c>
      <c r="L109" s="146" t="str">
        <f t="shared" si="26"/>
        <v/>
      </c>
      <c r="M109" s="147" t="str">
        <f>IF((OR(วันทำงาน!H109="",$F$1="")),"",IF(F109="Salesman",วันทำงาน!H109,""))</f>
        <v/>
      </c>
      <c r="N109" s="115">
        <f>IF($M109="",0,IF($X109="P",Y109*เงื่อนไข!$C$5,0))</f>
        <v>0</v>
      </c>
      <c r="O109" s="115">
        <f>IF($M109="",0,IF($X109="P",AH109*เงื่อนไข!$C$5,0))</f>
        <v>0</v>
      </c>
      <c r="P109" s="146">
        <f>IF($M109="",0,IF($X109="P",AQ109*เงื่อนไข!$C$5,0))</f>
        <v>0</v>
      </c>
      <c r="Q109" s="146">
        <f t="shared" si="27"/>
        <v>0</v>
      </c>
      <c r="R109" s="129" t="str">
        <f>IF(วันทำงาน!J109&lt;&gt;"",วันทำงาน!J109,"")</f>
        <v/>
      </c>
      <c r="S109" s="129" t="str">
        <f>IF(วันทำงาน!K109&lt;&gt;"",วันทำงาน!K109,"")</f>
        <v/>
      </c>
      <c r="T109" s="162" t="str">
        <f>IF(วันทำงาน!AZ109&lt;&gt;"",วันทำงาน!AZ109,"")</f>
        <v/>
      </c>
      <c r="U109" s="110" t="str">
        <f>IF(A109="","",_xlfn.IFNA(VLOOKUP($F109,เงื่อนไข!$A$4:$P$7,3,0),0))</f>
        <v/>
      </c>
      <c r="V109" s="110">
        <f t="shared" si="28"/>
        <v>0</v>
      </c>
      <c r="W109" s="109" t="str">
        <f t="shared" si="29"/>
        <v/>
      </c>
      <c r="X109" s="196" t="str">
        <f t="shared" si="30"/>
        <v/>
      </c>
      <c r="Y109" s="193">
        <f>วันทำงาน!AQ109</f>
        <v>0</v>
      </c>
      <c r="Z109" s="155"/>
      <c r="AA109" s="155">
        <f>IF($W109="",0,IF($W109&gt;=100%,เงื่อนไข!$H$4,IF($W109&gt;=80%,เงื่อนไข!$G$4,IF($W109&gt;=50%,เงื่อนไข!$F$4,IF($W109&lt;50%,เงื่อนไข!$E$4)))))</f>
        <v>0</v>
      </c>
      <c r="AB109" s="186">
        <f t="shared" si="31"/>
        <v>0</v>
      </c>
      <c r="AC109" s="146">
        <f t="shared" si="32"/>
        <v>0</v>
      </c>
      <c r="AD109" s="182">
        <f>IF(AB109=0,0,AB109/$R109*เงื่อนไข!$B$4)</f>
        <v>0</v>
      </c>
      <c r="AE109" s="188">
        <f t="shared" si="33"/>
        <v>0</v>
      </c>
      <c r="AF109" s="182">
        <f>SUMIF(วันทำงาน!$F$164:$F$254,$B109,วันทำงาน!$J$164:$J$254)</f>
        <v>0</v>
      </c>
      <c r="AG109" s="190">
        <f>IF((AND($W109&gt;=100%,$W109&lt;&gt;"")),เงื่อนไข!$F$8*Y109/$V109,0)</f>
        <v>0</v>
      </c>
      <c r="AH109" s="188">
        <f>SUM(วันทำงาน!AR109:AT109,วันทำงาน!AV109:AX109)</f>
        <v>0</v>
      </c>
      <c r="AI109" s="155"/>
      <c r="AJ109" s="155">
        <f>IF($W109="",0,IF($W109&gt;=100%,เงื่อนไข!$L$4,IF($W109&gt;=80%,เงื่อนไข!$K$4,IF($W109&gt;=50%,เงื่อนไข!$J$4,IF($W109&lt;50%,เงื่อนไข!$I$4)))))</f>
        <v>0</v>
      </c>
      <c r="AK109" s="186">
        <f t="shared" si="34"/>
        <v>0</v>
      </c>
      <c r="AL109" s="182">
        <f t="shared" si="35"/>
        <v>0</v>
      </c>
      <c r="AM109" s="182">
        <f>IF(AK109=0,0,AK109/$R109*เงื่อนไข!$B$4)</f>
        <v>0</v>
      </c>
      <c r="AN109" s="188">
        <f t="shared" si="36"/>
        <v>0</v>
      </c>
      <c r="AO109" s="182">
        <f>SUMIF(วันทำงาน!$F$164:$F$254,$B109,วันทำงาน!$K$164:$K$254)</f>
        <v>0</v>
      </c>
      <c r="AP109" s="190">
        <f>IF((AND($W109&gt;=100%,$W109&lt;&gt;"")),เงื่อนไข!$F$8*AH109/$V109,0)</f>
        <v>0</v>
      </c>
      <c r="AQ109" s="193">
        <f>วันทำงาน!AU109</f>
        <v>0</v>
      </c>
      <c r="AR109" s="155"/>
      <c r="AS109" s="155">
        <f>IF(W109="",0,IF($W109&gt;=100%,เงื่อนไข!$P$4,IF($W109&gt;=80%,เงื่อนไข!$O$4,IF($W109&gt;=50%,เงื่อนไข!$N$4,IF($W109&lt;50%,เงื่อนไข!$M$4)))))</f>
        <v>0</v>
      </c>
      <c r="AT109" s="186">
        <f t="shared" si="37"/>
        <v>0</v>
      </c>
      <c r="AU109" s="182">
        <f t="shared" si="38"/>
        <v>0</v>
      </c>
      <c r="AV109" s="182">
        <f>IF(AT109=0,0,AT109/$R109*เงื่อนไข!$B$4)</f>
        <v>0</v>
      </c>
      <c r="AW109" s="188">
        <f t="shared" si="39"/>
        <v>0</v>
      </c>
      <c r="AX109" s="182">
        <f>SUMIF(วันทำงาน!$F$164:$F$254,$B109,วันทำงาน!$L$164:$L$254)</f>
        <v>0</v>
      </c>
      <c r="AY109" s="190">
        <f>IF((AND($W109&gt;=100%,$W109&lt;&gt;"")),เงื่อนไข!$F$8*AQ109/$V109,0)</f>
        <v>0</v>
      </c>
    </row>
    <row r="110" spans="1:51" s="6" customFormat="1" ht="13.2" customHeight="1" x14ac:dyDescent="0.25">
      <c r="A110" s="129" t="str">
        <f>IF(วันทำงาน!A110&lt;&gt;"",วันทำงาน!A110,"")</f>
        <v/>
      </c>
      <c r="B110" s="129" t="str">
        <f>IF(วันทำงาน!B110&lt;&gt;"",วันทำงาน!B110,"")</f>
        <v/>
      </c>
      <c r="C110" s="129"/>
      <c r="D110" s="129" t="str">
        <f>IF(วันทำงาน!C110&lt;&gt;"",วันทำงาน!C110,"")</f>
        <v/>
      </c>
      <c r="E110" s="130" t="str">
        <f>IF(วันทำงาน!D110&lt;&gt;"",วันทำงาน!D110,"")</f>
        <v/>
      </c>
      <c r="F110" s="93" t="str">
        <f>IF(วันทำงาน!E110&lt;&gt;"",วันทำงาน!E110,"")</f>
        <v/>
      </c>
      <c r="G110" s="129" t="str">
        <f>IF(วันทำงาน!F110&lt;&gt;"",วันทำงาน!F110,"")</f>
        <v/>
      </c>
      <c r="H110" s="141" t="str">
        <f>IF(F110="Salesman",วันทำงาน!G110,"")</f>
        <v/>
      </c>
      <c r="I110" s="146" t="str">
        <f>IF($H110="","",AB110/$R110*(100%-เงื่อนไข!$B$4))</f>
        <v/>
      </c>
      <c r="J110" s="146" t="str">
        <f>IF($H110="","",AK110/$R110*(100%-เงื่อนไข!$B$4))</f>
        <v/>
      </c>
      <c r="K110" s="146" t="str">
        <f>IF($H110="","",AT110/$R110*(100%-เงื่อนไข!$B$4))</f>
        <v/>
      </c>
      <c r="L110" s="146" t="str">
        <f t="shared" si="26"/>
        <v/>
      </c>
      <c r="M110" s="147" t="str">
        <f>IF((OR(วันทำงาน!H110="",$F$1="")),"",IF(F110="Salesman",วันทำงาน!H110,""))</f>
        <v/>
      </c>
      <c r="N110" s="115">
        <f>IF($M110="",0,IF($X110="P",Y110*เงื่อนไข!$C$5,0))</f>
        <v>0</v>
      </c>
      <c r="O110" s="115">
        <f>IF($M110="",0,IF($X110="P",AH110*เงื่อนไข!$C$5,0))</f>
        <v>0</v>
      </c>
      <c r="P110" s="146">
        <f>IF($M110="",0,IF($X110="P",AQ110*เงื่อนไข!$C$5,0))</f>
        <v>0</v>
      </c>
      <c r="Q110" s="146">
        <f t="shared" si="27"/>
        <v>0</v>
      </c>
      <c r="R110" s="129" t="str">
        <f>IF(วันทำงาน!J110&lt;&gt;"",วันทำงาน!J110,"")</f>
        <v/>
      </c>
      <c r="S110" s="129" t="str">
        <f>IF(วันทำงาน!K110&lt;&gt;"",วันทำงาน!K110,"")</f>
        <v/>
      </c>
      <c r="T110" s="162" t="str">
        <f>IF(วันทำงาน!AZ110&lt;&gt;"",วันทำงาน!AZ110,"")</f>
        <v/>
      </c>
      <c r="U110" s="110" t="str">
        <f>IF(A110="","",_xlfn.IFNA(VLOOKUP($F110,เงื่อนไข!$A$4:$P$7,3,0),0))</f>
        <v/>
      </c>
      <c r="V110" s="110">
        <f t="shared" si="28"/>
        <v>0</v>
      </c>
      <c r="W110" s="109" t="str">
        <f t="shared" si="29"/>
        <v/>
      </c>
      <c r="X110" s="196" t="str">
        <f t="shared" si="30"/>
        <v/>
      </c>
      <c r="Y110" s="193">
        <f>วันทำงาน!AQ110</f>
        <v>0</v>
      </c>
      <c r="Z110" s="155"/>
      <c r="AA110" s="155">
        <f>IF($W110="",0,IF($W110&gt;=100%,เงื่อนไข!$H$4,IF($W110&gt;=80%,เงื่อนไข!$G$4,IF($W110&gt;=50%,เงื่อนไข!$F$4,IF($W110&lt;50%,เงื่อนไข!$E$4)))))</f>
        <v>0</v>
      </c>
      <c r="AB110" s="186">
        <f t="shared" si="31"/>
        <v>0</v>
      </c>
      <c r="AC110" s="146">
        <f t="shared" si="32"/>
        <v>0</v>
      </c>
      <c r="AD110" s="182">
        <f>IF(AB110=0,0,AB110/$R110*เงื่อนไข!$B$4)</f>
        <v>0</v>
      </c>
      <c r="AE110" s="188">
        <f t="shared" si="33"/>
        <v>0</v>
      </c>
      <c r="AF110" s="182">
        <f>SUMIF(วันทำงาน!$F$164:$F$254,$B110,วันทำงาน!$J$164:$J$254)</f>
        <v>0</v>
      </c>
      <c r="AG110" s="190">
        <f>IF((AND($W110&gt;=100%,$W110&lt;&gt;"")),เงื่อนไข!$F$8*Y110/$V110,0)</f>
        <v>0</v>
      </c>
      <c r="AH110" s="188">
        <f>SUM(วันทำงาน!AR110:AT110,วันทำงาน!AV110:AX110)</f>
        <v>0</v>
      </c>
      <c r="AI110" s="155"/>
      <c r="AJ110" s="155">
        <f>IF($W110="",0,IF($W110&gt;=100%,เงื่อนไข!$L$4,IF($W110&gt;=80%,เงื่อนไข!$K$4,IF($W110&gt;=50%,เงื่อนไข!$J$4,IF($W110&lt;50%,เงื่อนไข!$I$4)))))</f>
        <v>0</v>
      </c>
      <c r="AK110" s="186">
        <f t="shared" si="34"/>
        <v>0</v>
      </c>
      <c r="AL110" s="182">
        <f t="shared" si="35"/>
        <v>0</v>
      </c>
      <c r="AM110" s="182">
        <f>IF(AK110=0,0,AK110/$R110*เงื่อนไข!$B$4)</f>
        <v>0</v>
      </c>
      <c r="AN110" s="188">
        <f t="shared" si="36"/>
        <v>0</v>
      </c>
      <c r="AO110" s="182">
        <f>SUMIF(วันทำงาน!$F$164:$F$254,$B110,วันทำงาน!$K$164:$K$254)</f>
        <v>0</v>
      </c>
      <c r="AP110" s="190">
        <f>IF((AND($W110&gt;=100%,$W110&lt;&gt;"")),เงื่อนไข!$F$8*AH110/$V110,0)</f>
        <v>0</v>
      </c>
      <c r="AQ110" s="193">
        <f>วันทำงาน!AU110</f>
        <v>0</v>
      </c>
      <c r="AR110" s="155"/>
      <c r="AS110" s="155">
        <f>IF(W110="",0,IF($W110&gt;=100%,เงื่อนไข!$P$4,IF($W110&gt;=80%,เงื่อนไข!$O$4,IF($W110&gt;=50%,เงื่อนไข!$N$4,IF($W110&lt;50%,เงื่อนไข!$M$4)))))</f>
        <v>0</v>
      </c>
      <c r="AT110" s="186">
        <f t="shared" si="37"/>
        <v>0</v>
      </c>
      <c r="AU110" s="182">
        <f t="shared" si="38"/>
        <v>0</v>
      </c>
      <c r="AV110" s="182">
        <f>IF(AT110=0,0,AT110/$R110*เงื่อนไข!$B$4)</f>
        <v>0</v>
      </c>
      <c r="AW110" s="188">
        <f t="shared" si="39"/>
        <v>0</v>
      </c>
      <c r="AX110" s="182">
        <f>SUMIF(วันทำงาน!$F$164:$F$254,$B110,วันทำงาน!$L$164:$L$254)</f>
        <v>0</v>
      </c>
      <c r="AY110" s="190">
        <f>IF((AND($W110&gt;=100%,$W110&lt;&gt;"")),เงื่อนไข!$F$8*AQ110/$V110,0)</f>
        <v>0</v>
      </c>
    </row>
    <row r="111" spans="1:51" s="6" customFormat="1" ht="13.2" customHeight="1" x14ac:dyDescent="0.25">
      <c r="A111" s="129" t="str">
        <f>IF(วันทำงาน!A111&lt;&gt;"",วันทำงาน!A111,"")</f>
        <v/>
      </c>
      <c r="B111" s="129" t="str">
        <f>IF(วันทำงาน!B111&lt;&gt;"",วันทำงาน!B111,"")</f>
        <v/>
      </c>
      <c r="C111" s="129"/>
      <c r="D111" s="129" t="str">
        <f>IF(วันทำงาน!C111&lt;&gt;"",วันทำงาน!C111,"")</f>
        <v/>
      </c>
      <c r="E111" s="130" t="str">
        <f>IF(วันทำงาน!D111&lt;&gt;"",วันทำงาน!D111,"")</f>
        <v/>
      </c>
      <c r="F111" s="93" t="str">
        <f>IF(วันทำงาน!E111&lt;&gt;"",วันทำงาน!E111,"")</f>
        <v/>
      </c>
      <c r="G111" s="129" t="str">
        <f>IF(วันทำงาน!F111&lt;&gt;"",วันทำงาน!F111,"")</f>
        <v/>
      </c>
      <c r="H111" s="141" t="str">
        <f>IF(F111="Salesman",วันทำงาน!G111,"")</f>
        <v/>
      </c>
      <c r="I111" s="146" t="str">
        <f>IF($H111="","",AB111/$R111*(100%-เงื่อนไข!$B$4))</f>
        <v/>
      </c>
      <c r="J111" s="146" t="str">
        <f>IF($H111="","",AK111/$R111*(100%-เงื่อนไข!$B$4))</f>
        <v/>
      </c>
      <c r="K111" s="146" t="str">
        <f>IF($H111="","",AT111/$R111*(100%-เงื่อนไข!$B$4))</f>
        <v/>
      </c>
      <c r="L111" s="146" t="str">
        <f t="shared" si="26"/>
        <v/>
      </c>
      <c r="M111" s="147" t="str">
        <f>IF((OR(วันทำงาน!H111="",$F$1="")),"",IF(F111="Salesman",วันทำงาน!H111,""))</f>
        <v/>
      </c>
      <c r="N111" s="115">
        <f>IF($M111="",0,IF($X111="P",Y111*เงื่อนไข!$C$5,0))</f>
        <v>0</v>
      </c>
      <c r="O111" s="115">
        <f>IF($M111="",0,IF($X111="P",AH111*เงื่อนไข!$C$5,0))</f>
        <v>0</v>
      </c>
      <c r="P111" s="146">
        <f>IF($M111="",0,IF($X111="P",AQ111*เงื่อนไข!$C$5,0))</f>
        <v>0</v>
      </c>
      <c r="Q111" s="146">
        <f t="shared" si="27"/>
        <v>0</v>
      </c>
      <c r="R111" s="129" t="str">
        <f>IF(วันทำงาน!J111&lt;&gt;"",วันทำงาน!J111,"")</f>
        <v/>
      </c>
      <c r="S111" s="129" t="str">
        <f>IF(วันทำงาน!K111&lt;&gt;"",วันทำงาน!K111,"")</f>
        <v/>
      </c>
      <c r="T111" s="162" t="str">
        <f>IF(วันทำงาน!AZ111&lt;&gt;"",วันทำงาน!AZ111,"")</f>
        <v/>
      </c>
      <c r="U111" s="110" t="str">
        <f>IF(A111="","",_xlfn.IFNA(VLOOKUP($F111,เงื่อนไข!$A$4:$P$7,3,0),0))</f>
        <v/>
      </c>
      <c r="V111" s="110">
        <f t="shared" si="28"/>
        <v>0</v>
      </c>
      <c r="W111" s="109" t="str">
        <f t="shared" si="29"/>
        <v/>
      </c>
      <c r="X111" s="196" t="str">
        <f t="shared" si="30"/>
        <v/>
      </c>
      <c r="Y111" s="193">
        <f>วันทำงาน!AQ111</f>
        <v>0</v>
      </c>
      <c r="Z111" s="155"/>
      <c r="AA111" s="155">
        <f>IF($W111="",0,IF($W111&gt;=100%,เงื่อนไข!$H$4,IF($W111&gt;=80%,เงื่อนไข!$G$4,IF($W111&gt;=50%,เงื่อนไข!$F$4,IF($W111&lt;50%,เงื่อนไข!$E$4)))))</f>
        <v>0</v>
      </c>
      <c r="AB111" s="186">
        <f t="shared" si="31"/>
        <v>0</v>
      </c>
      <c r="AC111" s="146">
        <f t="shared" si="32"/>
        <v>0</v>
      </c>
      <c r="AD111" s="182">
        <f>IF(AB111=0,0,AB111/$R111*เงื่อนไข!$B$4)</f>
        <v>0</v>
      </c>
      <c r="AE111" s="188">
        <f t="shared" si="33"/>
        <v>0</v>
      </c>
      <c r="AF111" s="182">
        <f>SUMIF(วันทำงาน!$F$164:$F$254,$B111,วันทำงาน!$J$164:$J$254)</f>
        <v>0</v>
      </c>
      <c r="AG111" s="190">
        <f>IF((AND($W111&gt;=100%,$W111&lt;&gt;"")),เงื่อนไข!$F$8*Y111/$V111,0)</f>
        <v>0</v>
      </c>
      <c r="AH111" s="188">
        <f>SUM(วันทำงาน!AR111:AT111,วันทำงาน!AV111:AX111)</f>
        <v>0</v>
      </c>
      <c r="AI111" s="155"/>
      <c r="AJ111" s="155">
        <f>IF($W111="",0,IF($W111&gt;=100%,เงื่อนไข!$L$4,IF($W111&gt;=80%,เงื่อนไข!$K$4,IF($W111&gt;=50%,เงื่อนไข!$J$4,IF($W111&lt;50%,เงื่อนไข!$I$4)))))</f>
        <v>0</v>
      </c>
      <c r="AK111" s="186">
        <f t="shared" si="34"/>
        <v>0</v>
      </c>
      <c r="AL111" s="182">
        <f t="shared" si="35"/>
        <v>0</v>
      </c>
      <c r="AM111" s="182">
        <f>IF(AK111=0,0,AK111/$R111*เงื่อนไข!$B$4)</f>
        <v>0</v>
      </c>
      <c r="AN111" s="188">
        <f t="shared" si="36"/>
        <v>0</v>
      </c>
      <c r="AO111" s="182">
        <f>SUMIF(วันทำงาน!$F$164:$F$254,$B111,วันทำงาน!$K$164:$K$254)</f>
        <v>0</v>
      </c>
      <c r="AP111" s="190">
        <f>IF((AND($W111&gt;=100%,$W111&lt;&gt;"")),เงื่อนไข!$F$8*AH111/$V111,0)</f>
        <v>0</v>
      </c>
      <c r="AQ111" s="193">
        <f>วันทำงาน!AU111</f>
        <v>0</v>
      </c>
      <c r="AR111" s="155"/>
      <c r="AS111" s="155">
        <f>IF(W111="",0,IF($W111&gt;=100%,เงื่อนไข!$P$4,IF($W111&gt;=80%,เงื่อนไข!$O$4,IF($W111&gt;=50%,เงื่อนไข!$N$4,IF($W111&lt;50%,เงื่อนไข!$M$4)))))</f>
        <v>0</v>
      </c>
      <c r="AT111" s="186">
        <f t="shared" si="37"/>
        <v>0</v>
      </c>
      <c r="AU111" s="182">
        <f t="shared" si="38"/>
        <v>0</v>
      </c>
      <c r="AV111" s="182">
        <f>IF(AT111=0,0,AT111/$R111*เงื่อนไข!$B$4)</f>
        <v>0</v>
      </c>
      <c r="AW111" s="188">
        <f t="shared" si="39"/>
        <v>0</v>
      </c>
      <c r="AX111" s="182">
        <f>SUMIF(วันทำงาน!$F$164:$F$254,$B111,วันทำงาน!$L$164:$L$254)</f>
        <v>0</v>
      </c>
      <c r="AY111" s="190">
        <f>IF((AND($W111&gt;=100%,$W111&lt;&gt;"")),เงื่อนไข!$F$8*AQ111/$V111,0)</f>
        <v>0</v>
      </c>
    </row>
    <row r="112" spans="1:51" s="6" customFormat="1" ht="13.2" customHeight="1" x14ac:dyDescent="0.25">
      <c r="A112" s="129" t="str">
        <f>IF(วันทำงาน!A112&lt;&gt;"",วันทำงาน!A112,"")</f>
        <v/>
      </c>
      <c r="B112" s="129" t="str">
        <f>IF(วันทำงาน!B112&lt;&gt;"",วันทำงาน!B112,"")</f>
        <v/>
      </c>
      <c r="C112" s="129"/>
      <c r="D112" s="129" t="str">
        <f>IF(วันทำงาน!C112&lt;&gt;"",วันทำงาน!C112,"")</f>
        <v/>
      </c>
      <c r="E112" s="130" t="str">
        <f>IF(วันทำงาน!D112&lt;&gt;"",วันทำงาน!D112,"")</f>
        <v/>
      </c>
      <c r="F112" s="93" t="str">
        <f>IF(วันทำงาน!E112&lt;&gt;"",วันทำงาน!E112,"")</f>
        <v/>
      </c>
      <c r="G112" s="129" t="str">
        <f>IF(วันทำงาน!F112&lt;&gt;"",วันทำงาน!F112,"")</f>
        <v/>
      </c>
      <c r="H112" s="141" t="str">
        <f>IF(F112="Salesman",วันทำงาน!G112,"")</f>
        <v/>
      </c>
      <c r="I112" s="146" t="str">
        <f>IF($H112="","",AB112/$R112*(100%-เงื่อนไข!$B$4))</f>
        <v/>
      </c>
      <c r="J112" s="146" t="str">
        <f>IF($H112="","",AK112/$R112*(100%-เงื่อนไข!$B$4))</f>
        <v/>
      </c>
      <c r="K112" s="146" t="str">
        <f>IF($H112="","",AT112/$R112*(100%-เงื่อนไข!$B$4))</f>
        <v/>
      </c>
      <c r="L112" s="146" t="str">
        <f t="shared" si="26"/>
        <v/>
      </c>
      <c r="M112" s="147" t="str">
        <f>IF((OR(วันทำงาน!H112="",$F$1="")),"",IF(F112="Salesman",วันทำงาน!H112,""))</f>
        <v/>
      </c>
      <c r="N112" s="115">
        <f>IF($M112="",0,IF($X112="P",Y112*เงื่อนไข!$C$5,0))</f>
        <v>0</v>
      </c>
      <c r="O112" s="115">
        <f>IF($M112="",0,IF($X112="P",AH112*เงื่อนไข!$C$5,0))</f>
        <v>0</v>
      </c>
      <c r="P112" s="146">
        <f>IF($M112="",0,IF($X112="P",AQ112*เงื่อนไข!$C$5,0))</f>
        <v>0</v>
      </c>
      <c r="Q112" s="146">
        <f t="shared" si="27"/>
        <v>0</v>
      </c>
      <c r="R112" s="129" t="str">
        <f>IF(วันทำงาน!J112&lt;&gt;"",วันทำงาน!J112,"")</f>
        <v/>
      </c>
      <c r="S112" s="129" t="str">
        <f>IF(วันทำงาน!K112&lt;&gt;"",วันทำงาน!K112,"")</f>
        <v/>
      </c>
      <c r="T112" s="162" t="str">
        <f>IF(วันทำงาน!AZ112&lt;&gt;"",วันทำงาน!AZ112,"")</f>
        <v/>
      </c>
      <c r="U112" s="110" t="str">
        <f>IF(A112="","",_xlfn.IFNA(VLOOKUP($F112,เงื่อนไข!$A$4:$P$7,3,0),0))</f>
        <v/>
      </c>
      <c r="V112" s="110">
        <f t="shared" si="28"/>
        <v>0</v>
      </c>
      <c r="W112" s="109" t="str">
        <f t="shared" si="29"/>
        <v/>
      </c>
      <c r="X112" s="196" t="str">
        <f t="shared" si="30"/>
        <v/>
      </c>
      <c r="Y112" s="193">
        <f>วันทำงาน!AQ112</f>
        <v>0</v>
      </c>
      <c r="Z112" s="155"/>
      <c r="AA112" s="155">
        <f>IF($W112="",0,IF($W112&gt;=100%,เงื่อนไข!$H$4,IF($W112&gt;=80%,เงื่อนไข!$G$4,IF($W112&gt;=50%,เงื่อนไข!$F$4,IF($W112&lt;50%,เงื่อนไข!$E$4)))))</f>
        <v>0</v>
      </c>
      <c r="AB112" s="186">
        <f t="shared" si="31"/>
        <v>0</v>
      </c>
      <c r="AC112" s="146">
        <f t="shared" si="32"/>
        <v>0</v>
      </c>
      <c r="AD112" s="182">
        <f>IF(AB112=0,0,AB112/$R112*เงื่อนไข!$B$4)</f>
        <v>0</v>
      </c>
      <c r="AE112" s="188">
        <f t="shared" si="33"/>
        <v>0</v>
      </c>
      <c r="AF112" s="182">
        <f>SUMIF(วันทำงาน!$F$164:$F$254,$B112,วันทำงาน!$J$164:$J$254)</f>
        <v>0</v>
      </c>
      <c r="AG112" s="190">
        <f>IF((AND($W112&gt;=100%,$W112&lt;&gt;"")),เงื่อนไข!$F$8*Y112/$V112,0)</f>
        <v>0</v>
      </c>
      <c r="AH112" s="188">
        <f>SUM(วันทำงาน!AR112:AT112,วันทำงาน!AV112:AX112)</f>
        <v>0</v>
      </c>
      <c r="AI112" s="155"/>
      <c r="AJ112" s="155">
        <f>IF($W112="",0,IF($W112&gt;=100%,เงื่อนไข!$L$4,IF($W112&gt;=80%,เงื่อนไข!$K$4,IF($W112&gt;=50%,เงื่อนไข!$J$4,IF($W112&lt;50%,เงื่อนไข!$I$4)))))</f>
        <v>0</v>
      </c>
      <c r="AK112" s="186">
        <f t="shared" si="34"/>
        <v>0</v>
      </c>
      <c r="AL112" s="182">
        <f t="shared" si="35"/>
        <v>0</v>
      </c>
      <c r="AM112" s="182">
        <f>IF(AK112=0,0,AK112/$R112*เงื่อนไข!$B$4)</f>
        <v>0</v>
      </c>
      <c r="AN112" s="188">
        <f t="shared" si="36"/>
        <v>0</v>
      </c>
      <c r="AO112" s="182">
        <f>SUMIF(วันทำงาน!$F$164:$F$254,$B112,วันทำงาน!$K$164:$K$254)</f>
        <v>0</v>
      </c>
      <c r="AP112" s="190">
        <f>IF((AND($W112&gt;=100%,$W112&lt;&gt;"")),เงื่อนไข!$F$8*AH112/$V112,0)</f>
        <v>0</v>
      </c>
      <c r="AQ112" s="193">
        <f>วันทำงาน!AU112</f>
        <v>0</v>
      </c>
      <c r="AR112" s="155"/>
      <c r="AS112" s="155">
        <f>IF(W112="",0,IF($W112&gt;=100%,เงื่อนไข!$P$4,IF($W112&gt;=80%,เงื่อนไข!$O$4,IF($W112&gt;=50%,เงื่อนไข!$N$4,IF($W112&lt;50%,เงื่อนไข!$M$4)))))</f>
        <v>0</v>
      </c>
      <c r="AT112" s="186">
        <f t="shared" si="37"/>
        <v>0</v>
      </c>
      <c r="AU112" s="182">
        <f t="shared" si="38"/>
        <v>0</v>
      </c>
      <c r="AV112" s="182">
        <f>IF(AT112=0,0,AT112/$R112*เงื่อนไข!$B$4)</f>
        <v>0</v>
      </c>
      <c r="AW112" s="188">
        <f t="shared" si="39"/>
        <v>0</v>
      </c>
      <c r="AX112" s="182">
        <f>SUMIF(วันทำงาน!$F$164:$F$254,$B112,วันทำงาน!$L$164:$L$254)</f>
        <v>0</v>
      </c>
      <c r="AY112" s="190">
        <f>IF((AND($W112&gt;=100%,$W112&lt;&gt;"")),เงื่อนไข!$F$8*AQ112/$V112,0)</f>
        <v>0</v>
      </c>
    </row>
    <row r="113" spans="1:51" s="6" customFormat="1" ht="13.2" customHeight="1" x14ac:dyDescent="0.25">
      <c r="A113" s="129" t="str">
        <f>IF(วันทำงาน!A113&lt;&gt;"",วันทำงาน!A113,"")</f>
        <v/>
      </c>
      <c r="B113" s="129" t="str">
        <f>IF(วันทำงาน!B113&lt;&gt;"",วันทำงาน!B113,"")</f>
        <v/>
      </c>
      <c r="C113" s="129"/>
      <c r="D113" s="129" t="str">
        <f>IF(วันทำงาน!C113&lt;&gt;"",วันทำงาน!C113,"")</f>
        <v/>
      </c>
      <c r="E113" s="130" t="str">
        <f>IF(วันทำงาน!D113&lt;&gt;"",วันทำงาน!D113,"")</f>
        <v/>
      </c>
      <c r="F113" s="93" t="str">
        <f>IF(วันทำงาน!E113&lt;&gt;"",วันทำงาน!E113,"")</f>
        <v/>
      </c>
      <c r="G113" s="129" t="str">
        <f>IF(วันทำงาน!F113&lt;&gt;"",วันทำงาน!F113,"")</f>
        <v/>
      </c>
      <c r="H113" s="141" t="str">
        <f>IF(F113="Salesman",วันทำงาน!G113,"")</f>
        <v/>
      </c>
      <c r="I113" s="146" t="str">
        <f>IF($H113="","",AB113/$R113*(100%-เงื่อนไข!$B$4))</f>
        <v/>
      </c>
      <c r="J113" s="146" t="str">
        <f>IF($H113="","",AK113/$R113*(100%-เงื่อนไข!$B$4))</f>
        <v/>
      </c>
      <c r="K113" s="146" t="str">
        <f>IF($H113="","",AT113/$R113*(100%-เงื่อนไข!$B$4))</f>
        <v/>
      </c>
      <c r="L113" s="146" t="str">
        <f t="shared" si="26"/>
        <v/>
      </c>
      <c r="M113" s="147" t="str">
        <f>IF((OR(วันทำงาน!H113="",$F$1="")),"",IF(F113="Salesman",วันทำงาน!H113,""))</f>
        <v/>
      </c>
      <c r="N113" s="115">
        <f>IF($M113="",0,IF($X113="P",Y113*เงื่อนไข!$C$5,0))</f>
        <v>0</v>
      </c>
      <c r="O113" s="115">
        <f>IF($M113="",0,IF($X113="P",AH113*เงื่อนไข!$C$5,0))</f>
        <v>0</v>
      </c>
      <c r="P113" s="146">
        <f>IF($M113="",0,IF($X113="P",AQ113*เงื่อนไข!$C$5,0))</f>
        <v>0</v>
      </c>
      <c r="Q113" s="146">
        <f t="shared" si="27"/>
        <v>0</v>
      </c>
      <c r="R113" s="129" t="str">
        <f>IF(วันทำงาน!J113&lt;&gt;"",วันทำงาน!J113,"")</f>
        <v/>
      </c>
      <c r="S113" s="129" t="str">
        <f>IF(วันทำงาน!K113&lt;&gt;"",วันทำงาน!K113,"")</f>
        <v/>
      </c>
      <c r="T113" s="162" t="str">
        <f>IF(วันทำงาน!AZ113&lt;&gt;"",วันทำงาน!AZ113,"")</f>
        <v/>
      </c>
      <c r="U113" s="110" t="str">
        <f>IF(A113="","",_xlfn.IFNA(VLOOKUP($F113,เงื่อนไข!$A$4:$P$7,3,0),0))</f>
        <v/>
      </c>
      <c r="V113" s="110">
        <f t="shared" si="28"/>
        <v>0</v>
      </c>
      <c r="W113" s="109" t="str">
        <f t="shared" si="29"/>
        <v/>
      </c>
      <c r="X113" s="196" t="str">
        <f t="shared" si="30"/>
        <v/>
      </c>
      <c r="Y113" s="193">
        <f>วันทำงาน!AQ113</f>
        <v>0</v>
      </c>
      <c r="Z113" s="155"/>
      <c r="AA113" s="155">
        <f>IF($W113="",0,IF($W113&gt;=100%,เงื่อนไข!$H$4,IF($W113&gt;=80%,เงื่อนไข!$G$4,IF($W113&gt;=50%,เงื่อนไข!$F$4,IF($W113&lt;50%,เงื่อนไข!$E$4)))))</f>
        <v>0</v>
      </c>
      <c r="AB113" s="186">
        <f t="shared" si="31"/>
        <v>0</v>
      </c>
      <c r="AC113" s="146">
        <f t="shared" si="32"/>
        <v>0</v>
      </c>
      <c r="AD113" s="182">
        <f>IF(AB113=0,0,AB113/$R113*เงื่อนไข!$B$4)</f>
        <v>0</v>
      </c>
      <c r="AE113" s="188">
        <f t="shared" si="33"/>
        <v>0</v>
      </c>
      <c r="AF113" s="182">
        <f>SUMIF(วันทำงาน!$F$164:$F$254,$B113,วันทำงาน!$J$164:$J$254)</f>
        <v>0</v>
      </c>
      <c r="AG113" s="190">
        <f>IF((AND($W113&gt;=100%,$W113&lt;&gt;"")),เงื่อนไข!$F$8*Y113/$V113,0)</f>
        <v>0</v>
      </c>
      <c r="AH113" s="188">
        <f>SUM(วันทำงาน!AR113:AT113,วันทำงาน!AV113:AX113)</f>
        <v>0</v>
      </c>
      <c r="AI113" s="155"/>
      <c r="AJ113" s="155">
        <f>IF($W113="",0,IF($W113&gt;=100%,เงื่อนไข!$L$4,IF($W113&gt;=80%,เงื่อนไข!$K$4,IF($W113&gt;=50%,เงื่อนไข!$J$4,IF($W113&lt;50%,เงื่อนไข!$I$4)))))</f>
        <v>0</v>
      </c>
      <c r="AK113" s="186">
        <f t="shared" si="34"/>
        <v>0</v>
      </c>
      <c r="AL113" s="182">
        <f t="shared" si="35"/>
        <v>0</v>
      </c>
      <c r="AM113" s="182">
        <f>IF(AK113=0,0,AK113/$R113*เงื่อนไข!$B$4)</f>
        <v>0</v>
      </c>
      <c r="AN113" s="188">
        <f t="shared" si="36"/>
        <v>0</v>
      </c>
      <c r="AO113" s="182">
        <f>SUMIF(วันทำงาน!$F$164:$F$254,$B113,วันทำงาน!$K$164:$K$254)</f>
        <v>0</v>
      </c>
      <c r="AP113" s="190">
        <f>IF((AND($W113&gt;=100%,$W113&lt;&gt;"")),เงื่อนไข!$F$8*AH113/$V113,0)</f>
        <v>0</v>
      </c>
      <c r="AQ113" s="193">
        <f>วันทำงาน!AU113</f>
        <v>0</v>
      </c>
      <c r="AR113" s="155"/>
      <c r="AS113" s="155">
        <f>IF(W113="",0,IF($W113&gt;=100%,เงื่อนไข!$P$4,IF($W113&gt;=80%,เงื่อนไข!$O$4,IF($W113&gt;=50%,เงื่อนไข!$N$4,IF($W113&lt;50%,เงื่อนไข!$M$4)))))</f>
        <v>0</v>
      </c>
      <c r="AT113" s="186">
        <f t="shared" si="37"/>
        <v>0</v>
      </c>
      <c r="AU113" s="182">
        <f t="shared" si="38"/>
        <v>0</v>
      </c>
      <c r="AV113" s="182">
        <f>IF(AT113=0,0,AT113/$R113*เงื่อนไข!$B$4)</f>
        <v>0</v>
      </c>
      <c r="AW113" s="188">
        <f t="shared" si="39"/>
        <v>0</v>
      </c>
      <c r="AX113" s="182">
        <f>SUMIF(วันทำงาน!$F$164:$F$254,$B113,วันทำงาน!$L$164:$L$254)</f>
        <v>0</v>
      </c>
      <c r="AY113" s="190">
        <f>IF((AND($W113&gt;=100%,$W113&lt;&gt;"")),เงื่อนไข!$F$8*AQ113/$V113,0)</f>
        <v>0</v>
      </c>
    </row>
    <row r="114" spans="1:51" s="6" customFormat="1" ht="13.2" customHeight="1" x14ac:dyDescent="0.25">
      <c r="A114" s="129" t="str">
        <f>IF(วันทำงาน!A114&lt;&gt;"",วันทำงาน!A114,"")</f>
        <v/>
      </c>
      <c r="B114" s="129" t="str">
        <f>IF(วันทำงาน!B114&lt;&gt;"",วันทำงาน!B114,"")</f>
        <v/>
      </c>
      <c r="C114" s="129"/>
      <c r="D114" s="129" t="str">
        <f>IF(วันทำงาน!C114&lt;&gt;"",วันทำงาน!C114,"")</f>
        <v/>
      </c>
      <c r="E114" s="130" t="str">
        <f>IF(วันทำงาน!D114&lt;&gt;"",วันทำงาน!D114,"")</f>
        <v/>
      </c>
      <c r="F114" s="93" t="str">
        <f>IF(วันทำงาน!E114&lt;&gt;"",วันทำงาน!E114,"")</f>
        <v/>
      </c>
      <c r="G114" s="129" t="str">
        <f>IF(วันทำงาน!F114&lt;&gt;"",วันทำงาน!F114,"")</f>
        <v/>
      </c>
      <c r="H114" s="141" t="str">
        <f>IF(F114="Salesman",วันทำงาน!G114,"")</f>
        <v/>
      </c>
      <c r="I114" s="146" t="str">
        <f>IF($H114="","",AB114/$R114*(100%-เงื่อนไข!$B$4))</f>
        <v/>
      </c>
      <c r="J114" s="146" t="str">
        <f>IF($H114="","",AK114/$R114*(100%-เงื่อนไข!$B$4))</f>
        <v/>
      </c>
      <c r="K114" s="146" t="str">
        <f>IF($H114="","",AT114/$R114*(100%-เงื่อนไข!$B$4))</f>
        <v/>
      </c>
      <c r="L114" s="146" t="str">
        <f t="shared" si="26"/>
        <v/>
      </c>
      <c r="M114" s="147" t="str">
        <f>IF((OR(วันทำงาน!H114="",$F$1="")),"",IF(F114="Salesman",วันทำงาน!H114,""))</f>
        <v/>
      </c>
      <c r="N114" s="115">
        <f>IF($M114="",0,IF($X114="P",Y114*เงื่อนไข!$C$5,0))</f>
        <v>0</v>
      </c>
      <c r="O114" s="115">
        <f>IF($M114="",0,IF($X114="P",AH114*เงื่อนไข!$C$5,0))</f>
        <v>0</v>
      </c>
      <c r="P114" s="146">
        <f>IF($M114="",0,IF($X114="P",AQ114*เงื่อนไข!$C$5,0))</f>
        <v>0</v>
      </c>
      <c r="Q114" s="146">
        <f t="shared" si="27"/>
        <v>0</v>
      </c>
      <c r="R114" s="129" t="str">
        <f>IF(วันทำงาน!J114&lt;&gt;"",วันทำงาน!J114,"")</f>
        <v/>
      </c>
      <c r="S114" s="129" t="str">
        <f>IF(วันทำงาน!K114&lt;&gt;"",วันทำงาน!K114,"")</f>
        <v/>
      </c>
      <c r="T114" s="162" t="str">
        <f>IF(วันทำงาน!AZ114&lt;&gt;"",วันทำงาน!AZ114,"")</f>
        <v/>
      </c>
      <c r="U114" s="110" t="str">
        <f>IF(A114="","",_xlfn.IFNA(VLOOKUP($F114,เงื่อนไข!$A$4:$P$7,3,0),0))</f>
        <v/>
      </c>
      <c r="V114" s="110">
        <f t="shared" si="28"/>
        <v>0</v>
      </c>
      <c r="W114" s="109" t="str">
        <f t="shared" si="29"/>
        <v/>
      </c>
      <c r="X114" s="196" t="str">
        <f t="shared" si="30"/>
        <v/>
      </c>
      <c r="Y114" s="193">
        <f>วันทำงาน!AQ114</f>
        <v>0</v>
      </c>
      <c r="Z114" s="155"/>
      <c r="AA114" s="155">
        <f>IF($W114="",0,IF($W114&gt;=100%,เงื่อนไข!$H$4,IF($W114&gt;=80%,เงื่อนไข!$G$4,IF($W114&gt;=50%,เงื่อนไข!$F$4,IF($W114&lt;50%,เงื่อนไข!$E$4)))))</f>
        <v>0</v>
      </c>
      <c r="AB114" s="186">
        <f t="shared" si="31"/>
        <v>0</v>
      </c>
      <c r="AC114" s="146">
        <f t="shared" si="32"/>
        <v>0</v>
      </c>
      <c r="AD114" s="182">
        <f>IF(AB114=0,0,AB114/$R114*เงื่อนไข!$B$4)</f>
        <v>0</v>
      </c>
      <c r="AE114" s="188">
        <f t="shared" si="33"/>
        <v>0</v>
      </c>
      <c r="AF114" s="182">
        <f>SUMIF(วันทำงาน!$F$164:$F$254,$B114,วันทำงาน!$J$164:$J$254)</f>
        <v>0</v>
      </c>
      <c r="AG114" s="190">
        <f>IF((AND($W114&gt;=100%,$W114&lt;&gt;"")),เงื่อนไข!$F$8*Y114/$V114,0)</f>
        <v>0</v>
      </c>
      <c r="AH114" s="188">
        <f>SUM(วันทำงาน!AR114:AT114,วันทำงาน!AV114:AX114)</f>
        <v>0</v>
      </c>
      <c r="AI114" s="155"/>
      <c r="AJ114" s="155">
        <f>IF($W114="",0,IF($W114&gt;=100%,เงื่อนไข!$L$4,IF($W114&gt;=80%,เงื่อนไข!$K$4,IF($W114&gt;=50%,เงื่อนไข!$J$4,IF($W114&lt;50%,เงื่อนไข!$I$4)))))</f>
        <v>0</v>
      </c>
      <c r="AK114" s="186">
        <f t="shared" si="34"/>
        <v>0</v>
      </c>
      <c r="AL114" s="182">
        <f t="shared" si="35"/>
        <v>0</v>
      </c>
      <c r="AM114" s="182">
        <f>IF(AK114=0,0,AK114/$R114*เงื่อนไข!$B$4)</f>
        <v>0</v>
      </c>
      <c r="AN114" s="188">
        <f t="shared" si="36"/>
        <v>0</v>
      </c>
      <c r="AO114" s="182">
        <f>SUMIF(วันทำงาน!$F$164:$F$254,$B114,วันทำงาน!$K$164:$K$254)</f>
        <v>0</v>
      </c>
      <c r="AP114" s="190">
        <f>IF((AND($W114&gt;=100%,$W114&lt;&gt;"")),เงื่อนไข!$F$8*AH114/$V114,0)</f>
        <v>0</v>
      </c>
      <c r="AQ114" s="193">
        <f>วันทำงาน!AU114</f>
        <v>0</v>
      </c>
      <c r="AR114" s="155"/>
      <c r="AS114" s="155">
        <f>IF(W114="",0,IF($W114&gt;=100%,เงื่อนไข!$P$4,IF($W114&gt;=80%,เงื่อนไข!$O$4,IF($W114&gt;=50%,เงื่อนไข!$N$4,IF($W114&lt;50%,เงื่อนไข!$M$4)))))</f>
        <v>0</v>
      </c>
      <c r="AT114" s="186">
        <f t="shared" si="37"/>
        <v>0</v>
      </c>
      <c r="AU114" s="182">
        <f t="shared" si="38"/>
        <v>0</v>
      </c>
      <c r="AV114" s="182">
        <f>IF(AT114=0,0,AT114/$R114*เงื่อนไข!$B$4)</f>
        <v>0</v>
      </c>
      <c r="AW114" s="188">
        <f t="shared" si="39"/>
        <v>0</v>
      </c>
      <c r="AX114" s="182">
        <f>SUMIF(วันทำงาน!$F$164:$F$254,$B114,วันทำงาน!$L$164:$L$254)</f>
        <v>0</v>
      </c>
      <c r="AY114" s="190">
        <f>IF((AND($W114&gt;=100%,$W114&lt;&gt;"")),เงื่อนไข!$F$8*AQ114/$V114,0)</f>
        <v>0</v>
      </c>
    </row>
    <row r="115" spans="1:51" s="6" customFormat="1" ht="13.2" customHeight="1" x14ac:dyDescent="0.25">
      <c r="A115" s="129" t="str">
        <f>IF(วันทำงาน!A115&lt;&gt;"",วันทำงาน!A115,"")</f>
        <v/>
      </c>
      <c r="B115" s="129" t="str">
        <f>IF(วันทำงาน!B115&lt;&gt;"",วันทำงาน!B115,"")</f>
        <v/>
      </c>
      <c r="C115" s="129"/>
      <c r="D115" s="129" t="str">
        <f>IF(วันทำงาน!C115&lt;&gt;"",วันทำงาน!C115,"")</f>
        <v/>
      </c>
      <c r="E115" s="130" t="str">
        <f>IF(วันทำงาน!D115&lt;&gt;"",วันทำงาน!D115,"")</f>
        <v/>
      </c>
      <c r="F115" s="93" t="str">
        <f>IF(วันทำงาน!E115&lt;&gt;"",วันทำงาน!E115,"")</f>
        <v/>
      </c>
      <c r="G115" s="129" t="str">
        <f>IF(วันทำงาน!F115&lt;&gt;"",วันทำงาน!F115,"")</f>
        <v/>
      </c>
      <c r="H115" s="141" t="str">
        <f>IF(F115="Salesman",วันทำงาน!G115,"")</f>
        <v/>
      </c>
      <c r="I115" s="146" t="str">
        <f>IF($H115="","",AB115/$R115*(100%-เงื่อนไข!$B$4))</f>
        <v/>
      </c>
      <c r="J115" s="146" t="str">
        <f>IF($H115="","",AK115/$R115*(100%-เงื่อนไข!$B$4))</f>
        <v/>
      </c>
      <c r="K115" s="146" t="str">
        <f>IF($H115="","",AT115/$R115*(100%-เงื่อนไข!$B$4))</f>
        <v/>
      </c>
      <c r="L115" s="146" t="str">
        <f t="shared" si="26"/>
        <v/>
      </c>
      <c r="M115" s="147" t="str">
        <f>IF((OR(วันทำงาน!H115="",$F$1="")),"",IF(F115="Salesman",วันทำงาน!H115,""))</f>
        <v/>
      </c>
      <c r="N115" s="115">
        <f>IF($M115="",0,IF($X115="P",Y115*เงื่อนไข!$C$5,0))</f>
        <v>0</v>
      </c>
      <c r="O115" s="115">
        <f>IF($M115="",0,IF($X115="P",AH115*เงื่อนไข!$C$5,0))</f>
        <v>0</v>
      </c>
      <c r="P115" s="146">
        <f>IF($M115="",0,IF($X115="P",AQ115*เงื่อนไข!$C$5,0))</f>
        <v>0</v>
      </c>
      <c r="Q115" s="146">
        <f t="shared" si="27"/>
        <v>0</v>
      </c>
      <c r="R115" s="129" t="str">
        <f>IF(วันทำงาน!J115&lt;&gt;"",วันทำงาน!J115,"")</f>
        <v/>
      </c>
      <c r="S115" s="129" t="str">
        <f>IF(วันทำงาน!K115&lt;&gt;"",วันทำงาน!K115,"")</f>
        <v/>
      </c>
      <c r="T115" s="162" t="str">
        <f>IF(วันทำงาน!AZ115&lt;&gt;"",วันทำงาน!AZ115,"")</f>
        <v/>
      </c>
      <c r="U115" s="110" t="str">
        <f>IF(A115="","",_xlfn.IFNA(VLOOKUP($F115,เงื่อนไข!$A$4:$P$7,3,0),0))</f>
        <v/>
      </c>
      <c r="V115" s="110">
        <f t="shared" si="28"/>
        <v>0</v>
      </c>
      <c r="W115" s="109" t="str">
        <f t="shared" si="29"/>
        <v/>
      </c>
      <c r="X115" s="196" t="str">
        <f t="shared" si="30"/>
        <v/>
      </c>
      <c r="Y115" s="193">
        <f>วันทำงาน!AQ115</f>
        <v>0</v>
      </c>
      <c r="Z115" s="155"/>
      <c r="AA115" s="155">
        <f>IF($W115="",0,IF($W115&gt;=100%,เงื่อนไข!$H$4,IF($W115&gt;=80%,เงื่อนไข!$G$4,IF($W115&gt;=50%,เงื่อนไข!$F$4,IF($W115&lt;50%,เงื่อนไข!$E$4)))))</f>
        <v>0</v>
      </c>
      <c r="AB115" s="186">
        <f t="shared" si="31"/>
        <v>0</v>
      </c>
      <c r="AC115" s="146">
        <f t="shared" si="32"/>
        <v>0</v>
      </c>
      <c r="AD115" s="182">
        <f>IF(AB115=0,0,AB115/$R115*เงื่อนไข!$B$4)</f>
        <v>0</v>
      </c>
      <c r="AE115" s="188">
        <f t="shared" si="33"/>
        <v>0</v>
      </c>
      <c r="AF115" s="182">
        <f>SUMIF(วันทำงาน!$F$164:$F$254,$B115,วันทำงาน!$J$164:$J$254)</f>
        <v>0</v>
      </c>
      <c r="AG115" s="190">
        <f>IF((AND($W115&gt;=100%,$W115&lt;&gt;"")),เงื่อนไข!$F$8*Y115/$V115,0)</f>
        <v>0</v>
      </c>
      <c r="AH115" s="188">
        <f>SUM(วันทำงาน!AR115:AT115,วันทำงาน!AV115:AX115)</f>
        <v>0</v>
      </c>
      <c r="AI115" s="155"/>
      <c r="AJ115" s="155">
        <f>IF($W115="",0,IF($W115&gt;=100%,เงื่อนไข!$L$4,IF($W115&gt;=80%,เงื่อนไข!$K$4,IF($W115&gt;=50%,เงื่อนไข!$J$4,IF($W115&lt;50%,เงื่อนไข!$I$4)))))</f>
        <v>0</v>
      </c>
      <c r="AK115" s="186">
        <f t="shared" si="34"/>
        <v>0</v>
      </c>
      <c r="AL115" s="182">
        <f t="shared" si="35"/>
        <v>0</v>
      </c>
      <c r="AM115" s="182">
        <f>IF(AK115=0,0,AK115/$R115*เงื่อนไข!$B$4)</f>
        <v>0</v>
      </c>
      <c r="AN115" s="188">
        <f t="shared" si="36"/>
        <v>0</v>
      </c>
      <c r="AO115" s="182">
        <f>SUMIF(วันทำงาน!$F$164:$F$254,$B115,วันทำงาน!$K$164:$K$254)</f>
        <v>0</v>
      </c>
      <c r="AP115" s="190">
        <f>IF((AND($W115&gt;=100%,$W115&lt;&gt;"")),เงื่อนไข!$F$8*AH115/$V115,0)</f>
        <v>0</v>
      </c>
      <c r="AQ115" s="193">
        <f>วันทำงาน!AU115</f>
        <v>0</v>
      </c>
      <c r="AR115" s="155"/>
      <c r="AS115" s="155">
        <f>IF(W115="",0,IF($W115&gt;=100%,เงื่อนไข!$P$4,IF($W115&gt;=80%,เงื่อนไข!$O$4,IF($W115&gt;=50%,เงื่อนไข!$N$4,IF($W115&lt;50%,เงื่อนไข!$M$4)))))</f>
        <v>0</v>
      </c>
      <c r="AT115" s="186">
        <f t="shared" si="37"/>
        <v>0</v>
      </c>
      <c r="AU115" s="182">
        <f t="shared" si="38"/>
        <v>0</v>
      </c>
      <c r="AV115" s="182">
        <f>IF(AT115=0,0,AT115/$R115*เงื่อนไข!$B$4)</f>
        <v>0</v>
      </c>
      <c r="AW115" s="188">
        <f t="shared" si="39"/>
        <v>0</v>
      </c>
      <c r="AX115" s="182">
        <f>SUMIF(วันทำงาน!$F$164:$F$254,$B115,วันทำงาน!$L$164:$L$254)</f>
        <v>0</v>
      </c>
      <c r="AY115" s="190">
        <f>IF((AND($W115&gt;=100%,$W115&lt;&gt;"")),เงื่อนไข!$F$8*AQ115/$V115,0)</f>
        <v>0</v>
      </c>
    </row>
    <row r="116" spans="1:51" s="6" customFormat="1" ht="13.2" customHeight="1" x14ac:dyDescent="0.25">
      <c r="A116" s="129" t="str">
        <f>IF(วันทำงาน!A116&lt;&gt;"",วันทำงาน!A116,"")</f>
        <v/>
      </c>
      <c r="B116" s="129" t="str">
        <f>IF(วันทำงาน!B116&lt;&gt;"",วันทำงาน!B116,"")</f>
        <v/>
      </c>
      <c r="C116" s="129"/>
      <c r="D116" s="129" t="str">
        <f>IF(วันทำงาน!C116&lt;&gt;"",วันทำงาน!C116,"")</f>
        <v/>
      </c>
      <c r="E116" s="130" t="str">
        <f>IF(วันทำงาน!D116&lt;&gt;"",วันทำงาน!D116,"")</f>
        <v/>
      </c>
      <c r="F116" s="93" t="str">
        <f>IF(วันทำงาน!E116&lt;&gt;"",วันทำงาน!E116,"")</f>
        <v/>
      </c>
      <c r="G116" s="129" t="str">
        <f>IF(วันทำงาน!F116&lt;&gt;"",วันทำงาน!F116,"")</f>
        <v/>
      </c>
      <c r="H116" s="141" t="str">
        <f>IF(F116="Salesman",วันทำงาน!G116,"")</f>
        <v/>
      </c>
      <c r="I116" s="146" t="str">
        <f>IF($H116="","",AB116/$R116*(100%-เงื่อนไข!$B$4))</f>
        <v/>
      </c>
      <c r="J116" s="146" t="str">
        <f>IF($H116="","",AK116/$R116*(100%-เงื่อนไข!$B$4))</f>
        <v/>
      </c>
      <c r="K116" s="146" t="str">
        <f>IF($H116="","",AT116/$R116*(100%-เงื่อนไข!$B$4))</f>
        <v/>
      </c>
      <c r="L116" s="146" t="str">
        <f t="shared" si="26"/>
        <v/>
      </c>
      <c r="M116" s="147" t="str">
        <f>IF((OR(วันทำงาน!H116="",$F$1="")),"",IF(F116="Salesman",วันทำงาน!H116,""))</f>
        <v/>
      </c>
      <c r="N116" s="115">
        <f>IF($M116="",0,IF($X116="P",Y116*เงื่อนไข!$C$5,0))</f>
        <v>0</v>
      </c>
      <c r="O116" s="115">
        <f>IF($M116="",0,IF($X116="P",AH116*เงื่อนไข!$C$5,0))</f>
        <v>0</v>
      </c>
      <c r="P116" s="146">
        <f>IF($M116="",0,IF($X116="P",AQ116*เงื่อนไข!$C$5,0))</f>
        <v>0</v>
      </c>
      <c r="Q116" s="146">
        <f t="shared" si="27"/>
        <v>0</v>
      </c>
      <c r="R116" s="129" t="str">
        <f>IF(วันทำงาน!J116&lt;&gt;"",วันทำงาน!J116,"")</f>
        <v/>
      </c>
      <c r="S116" s="129" t="str">
        <f>IF(วันทำงาน!K116&lt;&gt;"",วันทำงาน!K116,"")</f>
        <v/>
      </c>
      <c r="T116" s="162" t="str">
        <f>IF(วันทำงาน!AZ116&lt;&gt;"",วันทำงาน!AZ116,"")</f>
        <v/>
      </c>
      <c r="U116" s="110" t="str">
        <f>IF(A116="","",_xlfn.IFNA(VLOOKUP($F116,เงื่อนไข!$A$4:$P$7,3,0),0))</f>
        <v/>
      </c>
      <c r="V116" s="110">
        <f t="shared" si="28"/>
        <v>0</v>
      </c>
      <c r="W116" s="109" t="str">
        <f t="shared" si="29"/>
        <v/>
      </c>
      <c r="X116" s="196" t="str">
        <f t="shared" si="30"/>
        <v/>
      </c>
      <c r="Y116" s="193">
        <f>วันทำงาน!AQ116</f>
        <v>0</v>
      </c>
      <c r="Z116" s="155"/>
      <c r="AA116" s="155">
        <f>IF($W116="",0,IF($W116&gt;=100%,เงื่อนไข!$H$4,IF($W116&gt;=80%,เงื่อนไข!$G$4,IF($W116&gt;=50%,เงื่อนไข!$F$4,IF($W116&lt;50%,เงื่อนไข!$E$4)))))</f>
        <v>0</v>
      </c>
      <c r="AB116" s="186">
        <f t="shared" si="31"/>
        <v>0</v>
      </c>
      <c r="AC116" s="146">
        <f t="shared" si="32"/>
        <v>0</v>
      </c>
      <c r="AD116" s="182">
        <f>IF(AB116=0,0,AB116/$R116*เงื่อนไข!$B$4)</f>
        <v>0</v>
      </c>
      <c r="AE116" s="188">
        <f t="shared" si="33"/>
        <v>0</v>
      </c>
      <c r="AF116" s="182">
        <f>SUMIF(วันทำงาน!$F$164:$F$254,$B116,วันทำงาน!$J$164:$J$254)</f>
        <v>0</v>
      </c>
      <c r="AG116" s="190">
        <f>IF((AND($W116&gt;=100%,$W116&lt;&gt;"")),เงื่อนไข!$F$8*Y116/$V116,0)</f>
        <v>0</v>
      </c>
      <c r="AH116" s="188">
        <f>SUM(วันทำงาน!AR116:AT116,วันทำงาน!AV116:AX116)</f>
        <v>0</v>
      </c>
      <c r="AI116" s="155"/>
      <c r="AJ116" s="155">
        <f>IF($W116="",0,IF($W116&gt;=100%,เงื่อนไข!$L$4,IF($W116&gt;=80%,เงื่อนไข!$K$4,IF($W116&gt;=50%,เงื่อนไข!$J$4,IF($W116&lt;50%,เงื่อนไข!$I$4)))))</f>
        <v>0</v>
      </c>
      <c r="AK116" s="186">
        <f t="shared" si="34"/>
        <v>0</v>
      </c>
      <c r="AL116" s="182">
        <f t="shared" si="35"/>
        <v>0</v>
      </c>
      <c r="AM116" s="182">
        <f>IF(AK116=0,0,AK116/$R116*เงื่อนไข!$B$4)</f>
        <v>0</v>
      </c>
      <c r="AN116" s="188">
        <f t="shared" si="36"/>
        <v>0</v>
      </c>
      <c r="AO116" s="182">
        <f>SUMIF(วันทำงาน!$F$164:$F$254,$B116,วันทำงาน!$K$164:$K$254)</f>
        <v>0</v>
      </c>
      <c r="AP116" s="190">
        <f>IF((AND($W116&gt;=100%,$W116&lt;&gt;"")),เงื่อนไข!$F$8*AH116/$V116,0)</f>
        <v>0</v>
      </c>
      <c r="AQ116" s="193">
        <f>วันทำงาน!AU116</f>
        <v>0</v>
      </c>
      <c r="AR116" s="155"/>
      <c r="AS116" s="155">
        <f>IF(W116="",0,IF($W116&gt;=100%,เงื่อนไข!$P$4,IF($W116&gt;=80%,เงื่อนไข!$O$4,IF($W116&gt;=50%,เงื่อนไข!$N$4,IF($W116&lt;50%,เงื่อนไข!$M$4)))))</f>
        <v>0</v>
      </c>
      <c r="AT116" s="186">
        <f t="shared" si="37"/>
        <v>0</v>
      </c>
      <c r="AU116" s="182">
        <f t="shared" si="38"/>
        <v>0</v>
      </c>
      <c r="AV116" s="182">
        <f>IF(AT116=0,0,AT116/$R116*เงื่อนไข!$B$4)</f>
        <v>0</v>
      </c>
      <c r="AW116" s="188">
        <f t="shared" si="39"/>
        <v>0</v>
      </c>
      <c r="AX116" s="182">
        <f>SUMIF(วันทำงาน!$F$164:$F$254,$B116,วันทำงาน!$L$164:$L$254)</f>
        <v>0</v>
      </c>
      <c r="AY116" s="190">
        <f>IF((AND($W116&gt;=100%,$W116&lt;&gt;"")),เงื่อนไข!$F$8*AQ116/$V116,0)</f>
        <v>0</v>
      </c>
    </row>
    <row r="117" spans="1:51" s="6" customFormat="1" ht="13.2" customHeight="1" x14ac:dyDescent="0.25">
      <c r="A117" s="129" t="str">
        <f>IF(วันทำงาน!A117&lt;&gt;"",วันทำงาน!A117,"")</f>
        <v/>
      </c>
      <c r="B117" s="129" t="str">
        <f>IF(วันทำงาน!B117&lt;&gt;"",วันทำงาน!B117,"")</f>
        <v/>
      </c>
      <c r="C117" s="129"/>
      <c r="D117" s="129" t="str">
        <f>IF(วันทำงาน!C117&lt;&gt;"",วันทำงาน!C117,"")</f>
        <v/>
      </c>
      <c r="E117" s="130" t="str">
        <f>IF(วันทำงาน!D117&lt;&gt;"",วันทำงาน!D117,"")</f>
        <v/>
      </c>
      <c r="F117" s="93" t="str">
        <f>IF(วันทำงาน!E117&lt;&gt;"",วันทำงาน!E117,"")</f>
        <v/>
      </c>
      <c r="G117" s="129" t="str">
        <f>IF(วันทำงาน!F117&lt;&gt;"",วันทำงาน!F117,"")</f>
        <v/>
      </c>
      <c r="H117" s="141" t="str">
        <f>IF(F117="Salesman",วันทำงาน!G117,"")</f>
        <v/>
      </c>
      <c r="I117" s="146" t="str">
        <f>IF($H117="","",AB117/$R117*(100%-เงื่อนไข!$B$4))</f>
        <v/>
      </c>
      <c r="J117" s="146" t="str">
        <f>IF($H117="","",AK117/$R117*(100%-เงื่อนไข!$B$4))</f>
        <v/>
      </c>
      <c r="K117" s="146" t="str">
        <f>IF($H117="","",AT117/$R117*(100%-เงื่อนไข!$B$4))</f>
        <v/>
      </c>
      <c r="L117" s="146" t="str">
        <f t="shared" si="26"/>
        <v/>
      </c>
      <c r="M117" s="147" t="str">
        <f>IF((OR(วันทำงาน!H117="",$F$1="")),"",IF(F117="Salesman",วันทำงาน!H117,""))</f>
        <v/>
      </c>
      <c r="N117" s="115">
        <f>IF($M117="",0,IF($X117="P",Y117*เงื่อนไข!$C$5,0))</f>
        <v>0</v>
      </c>
      <c r="O117" s="115">
        <f>IF($M117="",0,IF($X117="P",AH117*เงื่อนไข!$C$5,0))</f>
        <v>0</v>
      </c>
      <c r="P117" s="146">
        <f>IF($M117="",0,IF($X117="P",AQ117*เงื่อนไข!$C$5,0))</f>
        <v>0</v>
      </c>
      <c r="Q117" s="146">
        <f t="shared" si="27"/>
        <v>0</v>
      </c>
      <c r="R117" s="129" t="str">
        <f>IF(วันทำงาน!J117&lt;&gt;"",วันทำงาน!J117,"")</f>
        <v/>
      </c>
      <c r="S117" s="129" t="str">
        <f>IF(วันทำงาน!K117&lt;&gt;"",วันทำงาน!K117,"")</f>
        <v/>
      </c>
      <c r="T117" s="162" t="str">
        <f>IF(วันทำงาน!AZ117&lt;&gt;"",วันทำงาน!AZ117,"")</f>
        <v/>
      </c>
      <c r="U117" s="110" t="str">
        <f>IF(A117="","",_xlfn.IFNA(VLOOKUP($F117,เงื่อนไข!$A$4:$P$7,3,0),0))</f>
        <v/>
      </c>
      <c r="V117" s="110">
        <f t="shared" si="28"/>
        <v>0</v>
      </c>
      <c r="W117" s="109" t="str">
        <f t="shared" si="29"/>
        <v/>
      </c>
      <c r="X117" s="196" t="str">
        <f t="shared" si="30"/>
        <v/>
      </c>
      <c r="Y117" s="193">
        <f>วันทำงาน!AQ117</f>
        <v>0</v>
      </c>
      <c r="Z117" s="155"/>
      <c r="AA117" s="155">
        <f>IF($W117="",0,IF($W117&gt;=100%,เงื่อนไข!$H$4,IF($W117&gt;=80%,เงื่อนไข!$G$4,IF($W117&gt;=50%,เงื่อนไข!$F$4,IF($W117&lt;50%,เงื่อนไข!$E$4)))))</f>
        <v>0</v>
      </c>
      <c r="AB117" s="186">
        <f t="shared" si="31"/>
        <v>0</v>
      </c>
      <c r="AC117" s="146">
        <f t="shared" si="32"/>
        <v>0</v>
      </c>
      <c r="AD117" s="182">
        <f>IF(AB117=0,0,AB117/$R117*เงื่อนไข!$B$4)</f>
        <v>0</v>
      </c>
      <c r="AE117" s="188">
        <f t="shared" si="33"/>
        <v>0</v>
      </c>
      <c r="AF117" s="182">
        <f>SUMIF(วันทำงาน!$F$164:$F$254,$B117,วันทำงาน!$J$164:$J$254)</f>
        <v>0</v>
      </c>
      <c r="AG117" s="190">
        <f>IF((AND($W117&gt;=100%,$W117&lt;&gt;"")),เงื่อนไข!$F$8*Y117/$V117,0)</f>
        <v>0</v>
      </c>
      <c r="AH117" s="188">
        <f>SUM(วันทำงาน!AR117:AT117,วันทำงาน!AV117:AX117)</f>
        <v>0</v>
      </c>
      <c r="AI117" s="155"/>
      <c r="AJ117" s="155">
        <f>IF($W117="",0,IF($W117&gt;=100%,เงื่อนไข!$L$4,IF($W117&gt;=80%,เงื่อนไข!$K$4,IF($W117&gt;=50%,เงื่อนไข!$J$4,IF($W117&lt;50%,เงื่อนไข!$I$4)))))</f>
        <v>0</v>
      </c>
      <c r="AK117" s="186">
        <f t="shared" si="34"/>
        <v>0</v>
      </c>
      <c r="AL117" s="182">
        <f t="shared" si="35"/>
        <v>0</v>
      </c>
      <c r="AM117" s="182">
        <f>IF(AK117=0,0,AK117/$R117*เงื่อนไข!$B$4)</f>
        <v>0</v>
      </c>
      <c r="AN117" s="188">
        <f t="shared" si="36"/>
        <v>0</v>
      </c>
      <c r="AO117" s="182">
        <f>SUMIF(วันทำงาน!$F$164:$F$254,$B117,วันทำงาน!$K$164:$K$254)</f>
        <v>0</v>
      </c>
      <c r="AP117" s="190">
        <f>IF((AND($W117&gt;=100%,$W117&lt;&gt;"")),เงื่อนไข!$F$8*AH117/$V117,0)</f>
        <v>0</v>
      </c>
      <c r="AQ117" s="193">
        <f>วันทำงาน!AU117</f>
        <v>0</v>
      </c>
      <c r="AR117" s="155"/>
      <c r="AS117" s="155">
        <f>IF(W117="",0,IF($W117&gt;=100%,เงื่อนไข!$P$4,IF($W117&gt;=80%,เงื่อนไข!$O$4,IF($W117&gt;=50%,เงื่อนไข!$N$4,IF($W117&lt;50%,เงื่อนไข!$M$4)))))</f>
        <v>0</v>
      </c>
      <c r="AT117" s="186">
        <f t="shared" si="37"/>
        <v>0</v>
      </c>
      <c r="AU117" s="182">
        <f t="shared" si="38"/>
        <v>0</v>
      </c>
      <c r="AV117" s="182">
        <f>IF(AT117=0,0,AT117/$R117*เงื่อนไข!$B$4)</f>
        <v>0</v>
      </c>
      <c r="AW117" s="188">
        <f t="shared" si="39"/>
        <v>0</v>
      </c>
      <c r="AX117" s="182">
        <f>SUMIF(วันทำงาน!$F$164:$F$254,$B117,วันทำงาน!$L$164:$L$254)</f>
        <v>0</v>
      </c>
      <c r="AY117" s="190">
        <f>IF((AND($W117&gt;=100%,$W117&lt;&gt;"")),เงื่อนไข!$F$8*AQ117/$V117,0)</f>
        <v>0</v>
      </c>
    </row>
    <row r="118" spans="1:51" s="6" customFormat="1" ht="13.2" customHeight="1" x14ac:dyDescent="0.25">
      <c r="A118" s="129" t="str">
        <f>IF(วันทำงาน!A118&lt;&gt;"",วันทำงาน!A118,"")</f>
        <v/>
      </c>
      <c r="B118" s="129" t="str">
        <f>IF(วันทำงาน!B118&lt;&gt;"",วันทำงาน!B118,"")</f>
        <v/>
      </c>
      <c r="C118" s="129"/>
      <c r="D118" s="129" t="str">
        <f>IF(วันทำงาน!C118&lt;&gt;"",วันทำงาน!C118,"")</f>
        <v/>
      </c>
      <c r="E118" s="130" t="str">
        <f>IF(วันทำงาน!D118&lt;&gt;"",วันทำงาน!D118,"")</f>
        <v/>
      </c>
      <c r="F118" s="93" t="str">
        <f>IF(วันทำงาน!E118&lt;&gt;"",วันทำงาน!E118,"")</f>
        <v/>
      </c>
      <c r="G118" s="129" t="str">
        <f>IF(วันทำงาน!F118&lt;&gt;"",วันทำงาน!F118,"")</f>
        <v/>
      </c>
      <c r="H118" s="141" t="str">
        <f>IF(F118="Salesman",วันทำงาน!G118,"")</f>
        <v/>
      </c>
      <c r="I118" s="146" t="str">
        <f>IF($H118="","",AB118/$R118*(100%-เงื่อนไข!$B$4))</f>
        <v/>
      </c>
      <c r="J118" s="146" t="str">
        <f>IF($H118="","",AK118/$R118*(100%-เงื่อนไข!$B$4))</f>
        <v/>
      </c>
      <c r="K118" s="146" t="str">
        <f>IF($H118="","",AT118/$R118*(100%-เงื่อนไข!$B$4))</f>
        <v/>
      </c>
      <c r="L118" s="146" t="str">
        <f t="shared" si="26"/>
        <v/>
      </c>
      <c r="M118" s="147" t="str">
        <f>IF((OR(วันทำงาน!H118="",$F$1="")),"",IF(F118="Salesman",วันทำงาน!H118,""))</f>
        <v/>
      </c>
      <c r="N118" s="115">
        <f>IF($M118="",0,IF($X118="P",Y118*เงื่อนไข!$C$5,0))</f>
        <v>0</v>
      </c>
      <c r="O118" s="115">
        <f>IF($M118="",0,IF($X118="P",AH118*เงื่อนไข!$C$5,0))</f>
        <v>0</v>
      </c>
      <c r="P118" s="146">
        <f>IF($M118="",0,IF($X118="P",AQ118*เงื่อนไข!$C$5,0))</f>
        <v>0</v>
      </c>
      <c r="Q118" s="146">
        <f t="shared" si="27"/>
        <v>0</v>
      </c>
      <c r="R118" s="129" t="str">
        <f>IF(วันทำงาน!J118&lt;&gt;"",วันทำงาน!J118,"")</f>
        <v/>
      </c>
      <c r="S118" s="129" t="str">
        <f>IF(วันทำงาน!K118&lt;&gt;"",วันทำงาน!K118,"")</f>
        <v/>
      </c>
      <c r="T118" s="162" t="str">
        <f>IF(วันทำงาน!AZ118&lt;&gt;"",วันทำงาน!AZ118,"")</f>
        <v/>
      </c>
      <c r="U118" s="110" t="str">
        <f>IF(A118="","",_xlfn.IFNA(VLOOKUP($F118,เงื่อนไข!$A$4:$P$7,3,0),0))</f>
        <v/>
      </c>
      <c r="V118" s="110">
        <f t="shared" si="28"/>
        <v>0</v>
      </c>
      <c r="W118" s="109" t="str">
        <f t="shared" si="29"/>
        <v/>
      </c>
      <c r="X118" s="196" t="str">
        <f t="shared" si="30"/>
        <v/>
      </c>
      <c r="Y118" s="193">
        <f>วันทำงาน!AQ118</f>
        <v>0</v>
      </c>
      <c r="Z118" s="155"/>
      <c r="AA118" s="155">
        <f>IF($W118="",0,IF($W118&gt;=100%,เงื่อนไข!$H$4,IF($W118&gt;=80%,เงื่อนไข!$G$4,IF($W118&gt;=50%,เงื่อนไข!$F$4,IF($W118&lt;50%,เงื่อนไข!$E$4)))))</f>
        <v>0</v>
      </c>
      <c r="AB118" s="186">
        <f t="shared" si="31"/>
        <v>0</v>
      </c>
      <c r="AC118" s="146">
        <f t="shared" si="32"/>
        <v>0</v>
      </c>
      <c r="AD118" s="182">
        <f>IF(AB118=0,0,AB118/$R118*เงื่อนไข!$B$4)</f>
        <v>0</v>
      </c>
      <c r="AE118" s="188">
        <f t="shared" si="33"/>
        <v>0</v>
      </c>
      <c r="AF118" s="182">
        <f>SUMIF(วันทำงาน!$F$164:$F$254,$B118,วันทำงาน!$J$164:$J$254)</f>
        <v>0</v>
      </c>
      <c r="AG118" s="190">
        <f>IF((AND($W118&gt;=100%,$W118&lt;&gt;"")),เงื่อนไข!$F$8*Y118/$V118,0)</f>
        <v>0</v>
      </c>
      <c r="AH118" s="188">
        <f>SUM(วันทำงาน!AR118:AT118,วันทำงาน!AV118:AX118)</f>
        <v>0</v>
      </c>
      <c r="AI118" s="155"/>
      <c r="AJ118" s="155">
        <f>IF($W118="",0,IF($W118&gt;=100%,เงื่อนไข!$L$4,IF($W118&gt;=80%,เงื่อนไข!$K$4,IF($W118&gt;=50%,เงื่อนไข!$J$4,IF($W118&lt;50%,เงื่อนไข!$I$4)))))</f>
        <v>0</v>
      </c>
      <c r="AK118" s="186">
        <f t="shared" si="34"/>
        <v>0</v>
      </c>
      <c r="AL118" s="182">
        <f t="shared" si="35"/>
        <v>0</v>
      </c>
      <c r="AM118" s="182">
        <f>IF(AK118=0,0,AK118/$R118*เงื่อนไข!$B$4)</f>
        <v>0</v>
      </c>
      <c r="AN118" s="188">
        <f t="shared" si="36"/>
        <v>0</v>
      </c>
      <c r="AO118" s="182">
        <f>SUMIF(วันทำงาน!$F$164:$F$254,$B118,วันทำงาน!$K$164:$K$254)</f>
        <v>0</v>
      </c>
      <c r="AP118" s="190">
        <f>IF((AND($W118&gt;=100%,$W118&lt;&gt;"")),เงื่อนไข!$F$8*AH118/$V118,0)</f>
        <v>0</v>
      </c>
      <c r="AQ118" s="193">
        <f>วันทำงาน!AU118</f>
        <v>0</v>
      </c>
      <c r="AR118" s="155"/>
      <c r="AS118" s="155">
        <f>IF(W118="",0,IF($W118&gt;=100%,เงื่อนไข!$P$4,IF($W118&gt;=80%,เงื่อนไข!$O$4,IF($W118&gt;=50%,เงื่อนไข!$N$4,IF($W118&lt;50%,เงื่อนไข!$M$4)))))</f>
        <v>0</v>
      </c>
      <c r="AT118" s="186">
        <f t="shared" si="37"/>
        <v>0</v>
      </c>
      <c r="AU118" s="182">
        <f t="shared" si="38"/>
        <v>0</v>
      </c>
      <c r="AV118" s="182">
        <f>IF(AT118=0,0,AT118/$R118*เงื่อนไข!$B$4)</f>
        <v>0</v>
      </c>
      <c r="AW118" s="188">
        <f t="shared" si="39"/>
        <v>0</v>
      </c>
      <c r="AX118" s="182">
        <f>SUMIF(วันทำงาน!$F$164:$F$254,$B118,วันทำงาน!$L$164:$L$254)</f>
        <v>0</v>
      </c>
      <c r="AY118" s="190">
        <f>IF((AND($W118&gt;=100%,$W118&lt;&gt;"")),เงื่อนไข!$F$8*AQ118/$V118,0)</f>
        <v>0</v>
      </c>
    </row>
    <row r="119" spans="1:51" s="6" customFormat="1" ht="13.2" customHeight="1" x14ac:dyDescent="0.25">
      <c r="A119" s="129" t="str">
        <f>IF(วันทำงาน!A119&lt;&gt;"",วันทำงาน!A119,"")</f>
        <v/>
      </c>
      <c r="B119" s="129" t="str">
        <f>IF(วันทำงาน!B119&lt;&gt;"",วันทำงาน!B119,"")</f>
        <v/>
      </c>
      <c r="C119" s="129"/>
      <c r="D119" s="129" t="str">
        <f>IF(วันทำงาน!C119&lt;&gt;"",วันทำงาน!C119,"")</f>
        <v/>
      </c>
      <c r="E119" s="130" t="str">
        <f>IF(วันทำงาน!D119&lt;&gt;"",วันทำงาน!D119,"")</f>
        <v/>
      </c>
      <c r="F119" s="93" t="str">
        <f>IF(วันทำงาน!E119&lt;&gt;"",วันทำงาน!E119,"")</f>
        <v/>
      </c>
      <c r="G119" s="129" t="str">
        <f>IF(วันทำงาน!F119&lt;&gt;"",วันทำงาน!F119,"")</f>
        <v/>
      </c>
      <c r="H119" s="141" t="str">
        <f>IF(F119="Salesman",วันทำงาน!G119,"")</f>
        <v/>
      </c>
      <c r="I119" s="146" t="str">
        <f>IF($H119="","",AB119/$R119*(100%-เงื่อนไข!$B$4))</f>
        <v/>
      </c>
      <c r="J119" s="146" t="str">
        <f>IF($H119="","",AK119/$R119*(100%-เงื่อนไข!$B$4))</f>
        <v/>
      </c>
      <c r="K119" s="146" t="str">
        <f>IF($H119="","",AT119/$R119*(100%-เงื่อนไข!$B$4))</f>
        <v/>
      </c>
      <c r="L119" s="146" t="str">
        <f t="shared" si="26"/>
        <v/>
      </c>
      <c r="M119" s="147" t="str">
        <f>IF((OR(วันทำงาน!H119="",$F$1="")),"",IF(F119="Salesman",วันทำงาน!H119,""))</f>
        <v/>
      </c>
      <c r="N119" s="115">
        <f>IF($M119="",0,IF($X119="P",Y119*เงื่อนไข!$C$5,0))</f>
        <v>0</v>
      </c>
      <c r="O119" s="115">
        <f>IF($M119="",0,IF($X119="P",AH119*เงื่อนไข!$C$5,0))</f>
        <v>0</v>
      </c>
      <c r="P119" s="146">
        <f>IF($M119="",0,IF($X119="P",AQ119*เงื่อนไข!$C$5,0))</f>
        <v>0</v>
      </c>
      <c r="Q119" s="146">
        <f t="shared" si="27"/>
        <v>0</v>
      </c>
      <c r="R119" s="129" t="str">
        <f>IF(วันทำงาน!J119&lt;&gt;"",วันทำงาน!J119,"")</f>
        <v/>
      </c>
      <c r="S119" s="129" t="str">
        <f>IF(วันทำงาน!K119&lt;&gt;"",วันทำงาน!K119,"")</f>
        <v/>
      </c>
      <c r="T119" s="162" t="str">
        <f>IF(วันทำงาน!AZ119&lt;&gt;"",วันทำงาน!AZ119,"")</f>
        <v/>
      </c>
      <c r="U119" s="110" t="str">
        <f>IF(A119="","",_xlfn.IFNA(VLOOKUP($F119,เงื่อนไข!$A$4:$P$7,3,0),0))</f>
        <v/>
      </c>
      <c r="V119" s="110">
        <f t="shared" si="28"/>
        <v>0</v>
      </c>
      <c r="W119" s="109" t="str">
        <f t="shared" si="29"/>
        <v/>
      </c>
      <c r="X119" s="196" t="str">
        <f t="shared" si="30"/>
        <v/>
      </c>
      <c r="Y119" s="193">
        <f>วันทำงาน!AQ119</f>
        <v>0</v>
      </c>
      <c r="Z119" s="155"/>
      <c r="AA119" s="155">
        <f>IF($W119="",0,IF($W119&gt;=100%,เงื่อนไข!$H$4,IF($W119&gt;=80%,เงื่อนไข!$G$4,IF($W119&gt;=50%,เงื่อนไข!$F$4,IF($W119&lt;50%,เงื่อนไข!$E$4)))))</f>
        <v>0</v>
      </c>
      <c r="AB119" s="186">
        <f t="shared" si="31"/>
        <v>0</v>
      </c>
      <c r="AC119" s="146">
        <f t="shared" si="32"/>
        <v>0</v>
      </c>
      <c r="AD119" s="182">
        <f>IF(AB119=0,0,AB119/$R119*เงื่อนไข!$B$4)</f>
        <v>0</v>
      </c>
      <c r="AE119" s="188">
        <f t="shared" si="33"/>
        <v>0</v>
      </c>
      <c r="AF119" s="182">
        <f>SUMIF(วันทำงาน!$F$164:$F$254,$B119,วันทำงาน!$J$164:$J$254)</f>
        <v>0</v>
      </c>
      <c r="AG119" s="190">
        <f>IF((AND($W119&gt;=100%,$W119&lt;&gt;"")),เงื่อนไข!$F$8*Y119/$V119,0)</f>
        <v>0</v>
      </c>
      <c r="AH119" s="188">
        <f>SUM(วันทำงาน!AR119:AT119,วันทำงาน!AV119:AX119)</f>
        <v>0</v>
      </c>
      <c r="AI119" s="155"/>
      <c r="AJ119" s="155">
        <f>IF($W119="",0,IF($W119&gt;=100%,เงื่อนไข!$L$4,IF($W119&gt;=80%,เงื่อนไข!$K$4,IF($W119&gt;=50%,เงื่อนไข!$J$4,IF($W119&lt;50%,เงื่อนไข!$I$4)))))</f>
        <v>0</v>
      </c>
      <c r="AK119" s="186">
        <f t="shared" si="34"/>
        <v>0</v>
      </c>
      <c r="AL119" s="182">
        <f t="shared" si="35"/>
        <v>0</v>
      </c>
      <c r="AM119" s="182">
        <f>IF(AK119=0,0,AK119/$R119*เงื่อนไข!$B$4)</f>
        <v>0</v>
      </c>
      <c r="AN119" s="188">
        <f t="shared" si="36"/>
        <v>0</v>
      </c>
      <c r="AO119" s="182">
        <f>SUMIF(วันทำงาน!$F$164:$F$254,$B119,วันทำงาน!$K$164:$K$254)</f>
        <v>0</v>
      </c>
      <c r="AP119" s="190">
        <f>IF((AND($W119&gt;=100%,$W119&lt;&gt;"")),เงื่อนไข!$F$8*AH119/$V119,0)</f>
        <v>0</v>
      </c>
      <c r="AQ119" s="193">
        <f>วันทำงาน!AU119</f>
        <v>0</v>
      </c>
      <c r="AR119" s="155"/>
      <c r="AS119" s="155">
        <f>IF(W119="",0,IF($W119&gt;=100%,เงื่อนไข!$P$4,IF($W119&gt;=80%,เงื่อนไข!$O$4,IF($W119&gt;=50%,เงื่อนไข!$N$4,IF($W119&lt;50%,เงื่อนไข!$M$4)))))</f>
        <v>0</v>
      </c>
      <c r="AT119" s="186">
        <f t="shared" si="37"/>
        <v>0</v>
      </c>
      <c r="AU119" s="182">
        <f t="shared" si="38"/>
        <v>0</v>
      </c>
      <c r="AV119" s="182">
        <f>IF(AT119=0,0,AT119/$R119*เงื่อนไข!$B$4)</f>
        <v>0</v>
      </c>
      <c r="AW119" s="188">
        <f t="shared" si="39"/>
        <v>0</v>
      </c>
      <c r="AX119" s="182">
        <f>SUMIF(วันทำงาน!$F$164:$F$254,$B119,วันทำงาน!$L$164:$L$254)</f>
        <v>0</v>
      </c>
      <c r="AY119" s="190">
        <f>IF((AND($W119&gt;=100%,$W119&lt;&gt;"")),เงื่อนไข!$F$8*AQ119/$V119,0)</f>
        <v>0</v>
      </c>
    </row>
    <row r="120" spans="1:51" s="6" customFormat="1" ht="13.2" customHeight="1" x14ac:dyDescent="0.25">
      <c r="A120" s="129" t="str">
        <f>IF(วันทำงาน!A120&lt;&gt;"",วันทำงาน!A120,"")</f>
        <v/>
      </c>
      <c r="B120" s="129" t="str">
        <f>IF(วันทำงาน!B120&lt;&gt;"",วันทำงาน!B120,"")</f>
        <v/>
      </c>
      <c r="C120" s="129"/>
      <c r="D120" s="129" t="str">
        <f>IF(วันทำงาน!C120&lt;&gt;"",วันทำงาน!C120,"")</f>
        <v/>
      </c>
      <c r="E120" s="130" t="str">
        <f>IF(วันทำงาน!D120&lt;&gt;"",วันทำงาน!D120,"")</f>
        <v/>
      </c>
      <c r="F120" s="93" t="str">
        <f>IF(วันทำงาน!E120&lt;&gt;"",วันทำงาน!E120,"")</f>
        <v/>
      </c>
      <c r="G120" s="129" t="str">
        <f>IF(วันทำงาน!F120&lt;&gt;"",วันทำงาน!F120,"")</f>
        <v/>
      </c>
      <c r="H120" s="141" t="str">
        <f>IF(F120="Salesman",วันทำงาน!G120,"")</f>
        <v/>
      </c>
      <c r="I120" s="146" t="str">
        <f>IF($H120="","",AB120/$R120*(100%-เงื่อนไข!$B$4))</f>
        <v/>
      </c>
      <c r="J120" s="146" t="str">
        <f>IF($H120="","",AK120/$R120*(100%-เงื่อนไข!$B$4))</f>
        <v/>
      </c>
      <c r="K120" s="146" t="str">
        <f>IF($H120="","",AT120/$R120*(100%-เงื่อนไข!$B$4))</f>
        <v/>
      </c>
      <c r="L120" s="146" t="str">
        <f t="shared" si="26"/>
        <v/>
      </c>
      <c r="M120" s="147" t="str">
        <f>IF((OR(วันทำงาน!H120="",$F$1="")),"",IF(F120="Salesman",วันทำงาน!H120,""))</f>
        <v/>
      </c>
      <c r="N120" s="115">
        <f>IF($M120="",0,IF($X120="P",Y120*เงื่อนไข!$C$5,0))</f>
        <v>0</v>
      </c>
      <c r="O120" s="115">
        <f>IF($M120="",0,IF($X120="P",AH120*เงื่อนไข!$C$5,0))</f>
        <v>0</v>
      </c>
      <c r="P120" s="146">
        <f>IF($M120="",0,IF($X120="P",AQ120*เงื่อนไข!$C$5,0))</f>
        <v>0</v>
      </c>
      <c r="Q120" s="146">
        <f t="shared" si="27"/>
        <v>0</v>
      </c>
      <c r="R120" s="129" t="str">
        <f>IF(วันทำงาน!J120&lt;&gt;"",วันทำงาน!J120,"")</f>
        <v/>
      </c>
      <c r="S120" s="129" t="str">
        <f>IF(วันทำงาน!K120&lt;&gt;"",วันทำงาน!K120,"")</f>
        <v/>
      </c>
      <c r="T120" s="162" t="str">
        <f>IF(วันทำงาน!AZ120&lt;&gt;"",วันทำงาน!AZ120,"")</f>
        <v/>
      </c>
      <c r="U120" s="110" t="str">
        <f>IF(A120="","",_xlfn.IFNA(VLOOKUP($F120,เงื่อนไข!$A$4:$P$7,3,0),0))</f>
        <v/>
      </c>
      <c r="V120" s="110">
        <f t="shared" si="28"/>
        <v>0</v>
      </c>
      <c r="W120" s="109" t="str">
        <f t="shared" si="29"/>
        <v/>
      </c>
      <c r="X120" s="196" t="str">
        <f t="shared" si="30"/>
        <v/>
      </c>
      <c r="Y120" s="193">
        <f>วันทำงาน!AQ120</f>
        <v>0</v>
      </c>
      <c r="Z120" s="155"/>
      <c r="AA120" s="155">
        <f>IF($W120="",0,IF($W120&gt;=100%,เงื่อนไข!$H$4,IF($W120&gt;=80%,เงื่อนไข!$G$4,IF($W120&gt;=50%,เงื่อนไข!$F$4,IF($W120&lt;50%,เงื่อนไข!$E$4)))))</f>
        <v>0</v>
      </c>
      <c r="AB120" s="186">
        <f t="shared" si="31"/>
        <v>0</v>
      </c>
      <c r="AC120" s="146">
        <f t="shared" si="32"/>
        <v>0</v>
      </c>
      <c r="AD120" s="182">
        <f>IF(AB120=0,0,AB120/$R120*เงื่อนไข!$B$4)</f>
        <v>0</v>
      </c>
      <c r="AE120" s="188">
        <f t="shared" si="33"/>
        <v>0</v>
      </c>
      <c r="AF120" s="182">
        <f>SUMIF(วันทำงาน!$F$164:$F$254,$B120,วันทำงาน!$J$164:$J$254)</f>
        <v>0</v>
      </c>
      <c r="AG120" s="190">
        <f>IF((AND($W120&gt;=100%,$W120&lt;&gt;"")),เงื่อนไข!$F$8*Y120/$V120,0)</f>
        <v>0</v>
      </c>
      <c r="AH120" s="188">
        <f>SUM(วันทำงาน!AR120:AT120,วันทำงาน!AV120:AX120)</f>
        <v>0</v>
      </c>
      <c r="AI120" s="155"/>
      <c r="AJ120" s="155">
        <f>IF($W120="",0,IF($W120&gt;=100%,เงื่อนไข!$L$4,IF($W120&gt;=80%,เงื่อนไข!$K$4,IF($W120&gt;=50%,เงื่อนไข!$J$4,IF($W120&lt;50%,เงื่อนไข!$I$4)))))</f>
        <v>0</v>
      </c>
      <c r="AK120" s="186">
        <f t="shared" si="34"/>
        <v>0</v>
      </c>
      <c r="AL120" s="182">
        <f t="shared" si="35"/>
        <v>0</v>
      </c>
      <c r="AM120" s="182">
        <f>IF(AK120=0,0,AK120/$R120*เงื่อนไข!$B$4)</f>
        <v>0</v>
      </c>
      <c r="AN120" s="188">
        <f t="shared" si="36"/>
        <v>0</v>
      </c>
      <c r="AO120" s="182">
        <f>SUMIF(วันทำงาน!$F$164:$F$254,$B120,วันทำงาน!$K$164:$K$254)</f>
        <v>0</v>
      </c>
      <c r="AP120" s="190">
        <f>IF((AND($W120&gt;=100%,$W120&lt;&gt;"")),เงื่อนไข!$F$8*AH120/$V120,0)</f>
        <v>0</v>
      </c>
      <c r="AQ120" s="193">
        <f>วันทำงาน!AU120</f>
        <v>0</v>
      </c>
      <c r="AR120" s="155"/>
      <c r="AS120" s="155">
        <f>IF(W120="",0,IF($W120&gt;=100%,เงื่อนไข!$P$4,IF($W120&gt;=80%,เงื่อนไข!$O$4,IF($W120&gt;=50%,เงื่อนไข!$N$4,IF($W120&lt;50%,เงื่อนไข!$M$4)))))</f>
        <v>0</v>
      </c>
      <c r="AT120" s="186">
        <f t="shared" si="37"/>
        <v>0</v>
      </c>
      <c r="AU120" s="182">
        <f t="shared" si="38"/>
        <v>0</v>
      </c>
      <c r="AV120" s="182">
        <f>IF(AT120=0,0,AT120/$R120*เงื่อนไข!$B$4)</f>
        <v>0</v>
      </c>
      <c r="AW120" s="188">
        <f t="shared" si="39"/>
        <v>0</v>
      </c>
      <c r="AX120" s="182">
        <f>SUMIF(วันทำงาน!$F$164:$F$254,$B120,วันทำงาน!$L$164:$L$254)</f>
        <v>0</v>
      </c>
      <c r="AY120" s="190">
        <f>IF((AND($W120&gt;=100%,$W120&lt;&gt;"")),เงื่อนไข!$F$8*AQ120/$V120,0)</f>
        <v>0</v>
      </c>
    </row>
    <row r="121" spans="1:51" s="6" customFormat="1" ht="13.2" customHeight="1" x14ac:dyDescent="0.25">
      <c r="A121" s="129" t="str">
        <f>IF(วันทำงาน!A121&lt;&gt;"",วันทำงาน!A121,"")</f>
        <v/>
      </c>
      <c r="B121" s="129" t="str">
        <f>IF(วันทำงาน!B121&lt;&gt;"",วันทำงาน!B121,"")</f>
        <v/>
      </c>
      <c r="C121" s="129"/>
      <c r="D121" s="129" t="str">
        <f>IF(วันทำงาน!C121&lt;&gt;"",วันทำงาน!C121,"")</f>
        <v/>
      </c>
      <c r="E121" s="130" t="str">
        <f>IF(วันทำงาน!D121&lt;&gt;"",วันทำงาน!D121,"")</f>
        <v/>
      </c>
      <c r="F121" s="93" t="str">
        <f>IF(วันทำงาน!E121&lt;&gt;"",วันทำงาน!E121,"")</f>
        <v/>
      </c>
      <c r="G121" s="129" t="str">
        <f>IF(วันทำงาน!F121&lt;&gt;"",วันทำงาน!F121,"")</f>
        <v/>
      </c>
      <c r="H121" s="141" t="str">
        <f>IF(F121="Salesman",วันทำงาน!G121,"")</f>
        <v/>
      </c>
      <c r="I121" s="146" t="str">
        <f>IF($H121="","",AB121/$R121*(100%-เงื่อนไข!$B$4))</f>
        <v/>
      </c>
      <c r="J121" s="146" t="str">
        <f>IF($H121="","",AK121/$R121*(100%-เงื่อนไข!$B$4))</f>
        <v/>
      </c>
      <c r="K121" s="146" t="str">
        <f>IF($H121="","",AT121/$R121*(100%-เงื่อนไข!$B$4))</f>
        <v/>
      </c>
      <c r="L121" s="146" t="str">
        <f t="shared" si="26"/>
        <v/>
      </c>
      <c r="M121" s="147" t="str">
        <f>IF((OR(วันทำงาน!H121="",$F$1="")),"",IF(F121="Salesman",วันทำงาน!H121,""))</f>
        <v/>
      </c>
      <c r="N121" s="115">
        <f>IF($M121="",0,IF($X121="P",Y121*เงื่อนไข!$C$5,0))</f>
        <v>0</v>
      </c>
      <c r="O121" s="115">
        <f>IF($M121="",0,IF($X121="P",AH121*เงื่อนไข!$C$5,0))</f>
        <v>0</v>
      </c>
      <c r="P121" s="146">
        <f>IF($M121="",0,IF($X121="P",AQ121*เงื่อนไข!$C$5,0))</f>
        <v>0</v>
      </c>
      <c r="Q121" s="146">
        <f t="shared" si="27"/>
        <v>0</v>
      </c>
      <c r="R121" s="129" t="str">
        <f>IF(วันทำงาน!J121&lt;&gt;"",วันทำงาน!J121,"")</f>
        <v/>
      </c>
      <c r="S121" s="129" t="str">
        <f>IF(วันทำงาน!K121&lt;&gt;"",วันทำงาน!K121,"")</f>
        <v/>
      </c>
      <c r="T121" s="162" t="str">
        <f>IF(วันทำงาน!AZ121&lt;&gt;"",วันทำงาน!AZ121,"")</f>
        <v/>
      </c>
      <c r="U121" s="110" t="str">
        <f>IF(A121="","",_xlfn.IFNA(VLOOKUP($F121,เงื่อนไข!$A$4:$P$7,3,0),0))</f>
        <v/>
      </c>
      <c r="V121" s="110">
        <f t="shared" si="28"/>
        <v>0</v>
      </c>
      <c r="W121" s="109" t="str">
        <f t="shared" si="29"/>
        <v/>
      </c>
      <c r="X121" s="196" t="str">
        <f t="shared" si="30"/>
        <v/>
      </c>
      <c r="Y121" s="193">
        <f>วันทำงาน!AQ121</f>
        <v>0</v>
      </c>
      <c r="Z121" s="155"/>
      <c r="AA121" s="155">
        <f>IF($W121="",0,IF($W121&gt;=100%,เงื่อนไข!$H$4,IF($W121&gt;=80%,เงื่อนไข!$G$4,IF($W121&gt;=50%,เงื่อนไข!$F$4,IF($W121&lt;50%,เงื่อนไข!$E$4)))))</f>
        <v>0</v>
      </c>
      <c r="AB121" s="186">
        <f t="shared" si="31"/>
        <v>0</v>
      </c>
      <c r="AC121" s="146">
        <f t="shared" si="32"/>
        <v>0</v>
      </c>
      <c r="AD121" s="182">
        <f>IF(AB121=0,0,AB121/$R121*เงื่อนไข!$B$4)</f>
        <v>0</v>
      </c>
      <c r="AE121" s="188">
        <f t="shared" si="33"/>
        <v>0</v>
      </c>
      <c r="AF121" s="182">
        <f>SUMIF(วันทำงาน!$F$164:$F$254,$B121,วันทำงาน!$J$164:$J$254)</f>
        <v>0</v>
      </c>
      <c r="AG121" s="190">
        <f>IF((AND($W121&gt;=100%,$W121&lt;&gt;"")),เงื่อนไข!$F$8*Y121/$V121,0)</f>
        <v>0</v>
      </c>
      <c r="AH121" s="188">
        <f>SUM(วันทำงาน!AR121:AT121,วันทำงาน!AV121:AX121)</f>
        <v>0</v>
      </c>
      <c r="AI121" s="155"/>
      <c r="AJ121" s="155">
        <f>IF($W121="",0,IF($W121&gt;=100%,เงื่อนไข!$L$4,IF($W121&gt;=80%,เงื่อนไข!$K$4,IF($W121&gt;=50%,เงื่อนไข!$J$4,IF($W121&lt;50%,เงื่อนไข!$I$4)))))</f>
        <v>0</v>
      </c>
      <c r="AK121" s="186">
        <f t="shared" si="34"/>
        <v>0</v>
      </c>
      <c r="AL121" s="182">
        <f t="shared" si="35"/>
        <v>0</v>
      </c>
      <c r="AM121" s="182">
        <f>IF(AK121=0,0,AK121/$R121*เงื่อนไข!$B$4)</f>
        <v>0</v>
      </c>
      <c r="AN121" s="188">
        <f t="shared" si="36"/>
        <v>0</v>
      </c>
      <c r="AO121" s="182">
        <f>SUMIF(วันทำงาน!$F$164:$F$254,$B121,วันทำงาน!$K$164:$K$254)</f>
        <v>0</v>
      </c>
      <c r="AP121" s="190">
        <f>IF((AND($W121&gt;=100%,$W121&lt;&gt;"")),เงื่อนไข!$F$8*AH121/$V121,0)</f>
        <v>0</v>
      </c>
      <c r="AQ121" s="193">
        <f>วันทำงาน!AU121</f>
        <v>0</v>
      </c>
      <c r="AR121" s="155"/>
      <c r="AS121" s="155">
        <f>IF(W121="",0,IF($W121&gt;=100%,เงื่อนไข!$P$4,IF($W121&gt;=80%,เงื่อนไข!$O$4,IF($W121&gt;=50%,เงื่อนไข!$N$4,IF($W121&lt;50%,เงื่อนไข!$M$4)))))</f>
        <v>0</v>
      </c>
      <c r="AT121" s="186">
        <f t="shared" si="37"/>
        <v>0</v>
      </c>
      <c r="AU121" s="182">
        <f t="shared" si="38"/>
        <v>0</v>
      </c>
      <c r="AV121" s="182">
        <f>IF(AT121=0,0,AT121/$R121*เงื่อนไข!$B$4)</f>
        <v>0</v>
      </c>
      <c r="AW121" s="188">
        <f t="shared" si="39"/>
        <v>0</v>
      </c>
      <c r="AX121" s="182">
        <f>SUMIF(วันทำงาน!$F$164:$F$254,$B121,วันทำงาน!$L$164:$L$254)</f>
        <v>0</v>
      </c>
      <c r="AY121" s="190">
        <f>IF((AND($W121&gt;=100%,$W121&lt;&gt;"")),เงื่อนไข!$F$8*AQ121/$V121,0)</f>
        <v>0</v>
      </c>
    </row>
    <row r="122" spans="1:51" s="6" customFormat="1" ht="13.2" customHeight="1" x14ac:dyDescent="0.25">
      <c r="A122" s="129" t="str">
        <f>IF(วันทำงาน!A122&lt;&gt;"",วันทำงาน!A122,"")</f>
        <v/>
      </c>
      <c r="B122" s="129" t="str">
        <f>IF(วันทำงาน!B122&lt;&gt;"",วันทำงาน!B122,"")</f>
        <v/>
      </c>
      <c r="C122" s="129"/>
      <c r="D122" s="129" t="str">
        <f>IF(วันทำงาน!C122&lt;&gt;"",วันทำงาน!C122,"")</f>
        <v/>
      </c>
      <c r="E122" s="130" t="str">
        <f>IF(วันทำงาน!D122&lt;&gt;"",วันทำงาน!D122,"")</f>
        <v/>
      </c>
      <c r="F122" s="93" t="str">
        <f>IF(วันทำงาน!E122&lt;&gt;"",วันทำงาน!E122,"")</f>
        <v/>
      </c>
      <c r="G122" s="129" t="str">
        <f>IF(วันทำงาน!F122&lt;&gt;"",วันทำงาน!F122,"")</f>
        <v/>
      </c>
      <c r="H122" s="141" t="str">
        <f>IF(F122="Salesman",วันทำงาน!G122,"")</f>
        <v/>
      </c>
      <c r="I122" s="146" t="str">
        <f>IF($H122="","",AB122/$R122*(100%-เงื่อนไข!$B$4))</f>
        <v/>
      </c>
      <c r="J122" s="146" t="str">
        <f>IF($H122="","",AK122/$R122*(100%-เงื่อนไข!$B$4))</f>
        <v/>
      </c>
      <c r="K122" s="146" t="str">
        <f>IF($H122="","",AT122/$R122*(100%-เงื่อนไข!$B$4))</f>
        <v/>
      </c>
      <c r="L122" s="146" t="str">
        <f t="shared" si="26"/>
        <v/>
      </c>
      <c r="M122" s="147" t="str">
        <f>IF((OR(วันทำงาน!H122="",$F$1="")),"",IF(F122="Salesman",วันทำงาน!H122,""))</f>
        <v/>
      </c>
      <c r="N122" s="115">
        <f>IF($M122="",0,IF($X122="P",Y122*เงื่อนไข!$C$5,0))</f>
        <v>0</v>
      </c>
      <c r="O122" s="115">
        <f>IF($M122="",0,IF($X122="P",AH122*เงื่อนไข!$C$5,0))</f>
        <v>0</v>
      </c>
      <c r="P122" s="146">
        <f>IF($M122="",0,IF($X122="P",AQ122*เงื่อนไข!$C$5,0))</f>
        <v>0</v>
      </c>
      <c r="Q122" s="146">
        <f t="shared" si="27"/>
        <v>0</v>
      </c>
      <c r="R122" s="129" t="str">
        <f>IF(วันทำงาน!J122&lt;&gt;"",วันทำงาน!J122,"")</f>
        <v/>
      </c>
      <c r="S122" s="129" t="str">
        <f>IF(วันทำงาน!K122&lt;&gt;"",วันทำงาน!K122,"")</f>
        <v/>
      </c>
      <c r="T122" s="162" t="str">
        <f>IF(วันทำงาน!AZ122&lt;&gt;"",วันทำงาน!AZ122,"")</f>
        <v/>
      </c>
      <c r="U122" s="110" t="str">
        <f>IF(A122="","",_xlfn.IFNA(VLOOKUP($F122,เงื่อนไข!$A$4:$P$7,3,0),0))</f>
        <v/>
      </c>
      <c r="V122" s="110">
        <f t="shared" si="28"/>
        <v>0</v>
      </c>
      <c r="W122" s="109" t="str">
        <f t="shared" si="29"/>
        <v/>
      </c>
      <c r="X122" s="196" t="str">
        <f t="shared" si="30"/>
        <v/>
      </c>
      <c r="Y122" s="193">
        <f>วันทำงาน!AQ122</f>
        <v>0</v>
      </c>
      <c r="Z122" s="155"/>
      <c r="AA122" s="155">
        <f>IF($W122="",0,IF($W122&gt;=100%,เงื่อนไข!$H$4,IF($W122&gt;=80%,เงื่อนไข!$G$4,IF($W122&gt;=50%,เงื่อนไข!$F$4,IF($W122&lt;50%,เงื่อนไข!$E$4)))))</f>
        <v>0</v>
      </c>
      <c r="AB122" s="186">
        <f t="shared" si="31"/>
        <v>0</v>
      </c>
      <c r="AC122" s="146">
        <f t="shared" si="32"/>
        <v>0</v>
      </c>
      <c r="AD122" s="182">
        <f>IF(AB122=0,0,AB122/$R122*เงื่อนไข!$B$4)</f>
        <v>0</v>
      </c>
      <c r="AE122" s="188">
        <f t="shared" si="33"/>
        <v>0</v>
      </c>
      <c r="AF122" s="182">
        <f>SUMIF(วันทำงาน!$F$164:$F$254,$B122,วันทำงาน!$J$164:$J$254)</f>
        <v>0</v>
      </c>
      <c r="AG122" s="190">
        <f>IF((AND($W122&gt;=100%,$W122&lt;&gt;"")),เงื่อนไข!$F$8*Y122/$V122,0)</f>
        <v>0</v>
      </c>
      <c r="AH122" s="188">
        <f>SUM(วันทำงาน!AR122:AT122,วันทำงาน!AV122:AX122)</f>
        <v>0</v>
      </c>
      <c r="AI122" s="155"/>
      <c r="AJ122" s="155">
        <f>IF($W122="",0,IF($W122&gt;=100%,เงื่อนไข!$L$4,IF($W122&gt;=80%,เงื่อนไข!$K$4,IF($W122&gt;=50%,เงื่อนไข!$J$4,IF($W122&lt;50%,เงื่อนไข!$I$4)))))</f>
        <v>0</v>
      </c>
      <c r="AK122" s="186">
        <f t="shared" si="34"/>
        <v>0</v>
      </c>
      <c r="AL122" s="182">
        <f t="shared" si="35"/>
        <v>0</v>
      </c>
      <c r="AM122" s="182">
        <f>IF(AK122=0,0,AK122/$R122*เงื่อนไข!$B$4)</f>
        <v>0</v>
      </c>
      <c r="AN122" s="188">
        <f t="shared" si="36"/>
        <v>0</v>
      </c>
      <c r="AO122" s="182">
        <f>SUMIF(วันทำงาน!$F$164:$F$254,$B122,วันทำงาน!$K$164:$K$254)</f>
        <v>0</v>
      </c>
      <c r="AP122" s="190">
        <f>IF((AND($W122&gt;=100%,$W122&lt;&gt;"")),เงื่อนไข!$F$8*AH122/$V122,0)</f>
        <v>0</v>
      </c>
      <c r="AQ122" s="193">
        <f>วันทำงาน!AU122</f>
        <v>0</v>
      </c>
      <c r="AR122" s="155"/>
      <c r="AS122" s="155">
        <f>IF(W122="",0,IF($W122&gt;=100%,เงื่อนไข!$P$4,IF($W122&gt;=80%,เงื่อนไข!$O$4,IF($W122&gt;=50%,เงื่อนไข!$N$4,IF($W122&lt;50%,เงื่อนไข!$M$4)))))</f>
        <v>0</v>
      </c>
      <c r="AT122" s="186">
        <f t="shared" si="37"/>
        <v>0</v>
      </c>
      <c r="AU122" s="182">
        <f t="shared" si="38"/>
        <v>0</v>
      </c>
      <c r="AV122" s="182">
        <f>IF(AT122=0,0,AT122/$R122*เงื่อนไข!$B$4)</f>
        <v>0</v>
      </c>
      <c r="AW122" s="188">
        <f t="shared" si="39"/>
        <v>0</v>
      </c>
      <c r="AX122" s="182">
        <f>SUMIF(วันทำงาน!$F$164:$F$254,$B122,วันทำงาน!$L$164:$L$254)</f>
        <v>0</v>
      </c>
      <c r="AY122" s="190">
        <f>IF((AND($W122&gt;=100%,$W122&lt;&gt;"")),เงื่อนไข!$F$8*AQ122/$V122,0)</f>
        <v>0</v>
      </c>
    </row>
    <row r="123" spans="1:51" s="6" customFormat="1" ht="13.2" customHeight="1" x14ac:dyDescent="0.25">
      <c r="A123" s="129" t="str">
        <f>IF(วันทำงาน!A123&lt;&gt;"",วันทำงาน!A123,"")</f>
        <v/>
      </c>
      <c r="B123" s="129" t="str">
        <f>IF(วันทำงาน!B123&lt;&gt;"",วันทำงาน!B123,"")</f>
        <v/>
      </c>
      <c r="C123" s="129"/>
      <c r="D123" s="129" t="str">
        <f>IF(วันทำงาน!C123&lt;&gt;"",วันทำงาน!C123,"")</f>
        <v/>
      </c>
      <c r="E123" s="130" t="str">
        <f>IF(วันทำงาน!D123&lt;&gt;"",วันทำงาน!D123,"")</f>
        <v/>
      </c>
      <c r="F123" s="93" t="str">
        <f>IF(วันทำงาน!E123&lt;&gt;"",วันทำงาน!E123,"")</f>
        <v/>
      </c>
      <c r="G123" s="129" t="str">
        <f>IF(วันทำงาน!F123&lt;&gt;"",วันทำงาน!F123,"")</f>
        <v/>
      </c>
      <c r="H123" s="141" t="str">
        <f>IF(F123="Salesman",วันทำงาน!G123,"")</f>
        <v/>
      </c>
      <c r="I123" s="146" t="str">
        <f>IF($H123="","",AB123/$R123*(100%-เงื่อนไข!$B$4))</f>
        <v/>
      </c>
      <c r="J123" s="146" t="str">
        <f>IF($H123="","",AK123/$R123*(100%-เงื่อนไข!$B$4))</f>
        <v/>
      </c>
      <c r="K123" s="146" t="str">
        <f>IF($H123="","",AT123/$R123*(100%-เงื่อนไข!$B$4))</f>
        <v/>
      </c>
      <c r="L123" s="146" t="str">
        <f t="shared" si="26"/>
        <v/>
      </c>
      <c r="M123" s="147" t="str">
        <f>IF((OR(วันทำงาน!H123="",$F$1="")),"",IF(F123="Salesman",วันทำงาน!H123,""))</f>
        <v/>
      </c>
      <c r="N123" s="115">
        <f>IF($M123="",0,IF($X123="P",Y123*เงื่อนไข!$C$5,0))</f>
        <v>0</v>
      </c>
      <c r="O123" s="115">
        <f>IF($M123="",0,IF($X123="P",AH123*เงื่อนไข!$C$5,0))</f>
        <v>0</v>
      </c>
      <c r="P123" s="146">
        <f>IF($M123="",0,IF($X123="P",AQ123*เงื่อนไข!$C$5,0))</f>
        <v>0</v>
      </c>
      <c r="Q123" s="146">
        <f t="shared" si="27"/>
        <v>0</v>
      </c>
      <c r="R123" s="129" t="str">
        <f>IF(วันทำงาน!J123&lt;&gt;"",วันทำงาน!J123,"")</f>
        <v/>
      </c>
      <c r="S123" s="129" t="str">
        <f>IF(วันทำงาน!K123&lt;&gt;"",วันทำงาน!K123,"")</f>
        <v/>
      </c>
      <c r="T123" s="162" t="str">
        <f>IF(วันทำงาน!AZ123&lt;&gt;"",วันทำงาน!AZ123,"")</f>
        <v/>
      </c>
      <c r="U123" s="110" t="str">
        <f>IF(A123="","",_xlfn.IFNA(VLOOKUP($F123,เงื่อนไข!$A$4:$P$7,3,0),0))</f>
        <v/>
      </c>
      <c r="V123" s="110">
        <f t="shared" si="28"/>
        <v>0</v>
      </c>
      <c r="W123" s="109" t="str">
        <f t="shared" si="29"/>
        <v/>
      </c>
      <c r="X123" s="196" t="str">
        <f t="shared" si="30"/>
        <v/>
      </c>
      <c r="Y123" s="193">
        <f>วันทำงาน!AQ123</f>
        <v>0</v>
      </c>
      <c r="Z123" s="155"/>
      <c r="AA123" s="155">
        <f>IF($W123="",0,IF($W123&gt;=100%,เงื่อนไข!$H$4,IF($W123&gt;=80%,เงื่อนไข!$G$4,IF($W123&gt;=50%,เงื่อนไข!$F$4,IF($W123&lt;50%,เงื่อนไข!$E$4)))))</f>
        <v>0</v>
      </c>
      <c r="AB123" s="186">
        <f t="shared" si="31"/>
        <v>0</v>
      </c>
      <c r="AC123" s="146">
        <f t="shared" si="32"/>
        <v>0</v>
      </c>
      <c r="AD123" s="182">
        <f>IF(AB123=0,0,AB123/$R123*เงื่อนไข!$B$4)</f>
        <v>0</v>
      </c>
      <c r="AE123" s="188">
        <f t="shared" si="33"/>
        <v>0</v>
      </c>
      <c r="AF123" s="182">
        <f>SUMIF(วันทำงาน!$F$164:$F$254,$B123,วันทำงาน!$J$164:$J$254)</f>
        <v>0</v>
      </c>
      <c r="AG123" s="190">
        <f>IF((AND($W123&gt;=100%,$W123&lt;&gt;"")),เงื่อนไข!$F$8*Y123/$V123,0)</f>
        <v>0</v>
      </c>
      <c r="AH123" s="188">
        <f>SUM(วันทำงาน!AR123:AT123,วันทำงาน!AV123:AX123)</f>
        <v>0</v>
      </c>
      <c r="AI123" s="155"/>
      <c r="AJ123" s="155">
        <f>IF($W123="",0,IF($W123&gt;=100%,เงื่อนไข!$L$4,IF($W123&gt;=80%,เงื่อนไข!$K$4,IF($W123&gt;=50%,เงื่อนไข!$J$4,IF($W123&lt;50%,เงื่อนไข!$I$4)))))</f>
        <v>0</v>
      </c>
      <c r="AK123" s="186">
        <f t="shared" si="34"/>
        <v>0</v>
      </c>
      <c r="AL123" s="182">
        <f t="shared" si="35"/>
        <v>0</v>
      </c>
      <c r="AM123" s="182">
        <f>IF(AK123=0,0,AK123/$R123*เงื่อนไข!$B$4)</f>
        <v>0</v>
      </c>
      <c r="AN123" s="188">
        <f t="shared" si="36"/>
        <v>0</v>
      </c>
      <c r="AO123" s="182">
        <f>SUMIF(วันทำงาน!$F$164:$F$254,$B123,วันทำงาน!$K$164:$K$254)</f>
        <v>0</v>
      </c>
      <c r="AP123" s="190">
        <f>IF((AND($W123&gt;=100%,$W123&lt;&gt;"")),เงื่อนไข!$F$8*AH123/$V123,0)</f>
        <v>0</v>
      </c>
      <c r="AQ123" s="193">
        <f>วันทำงาน!AU123</f>
        <v>0</v>
      </c>
      <c r="AR123" s="155"/>
      <c r="AS123" s="155">
        <f>IF(W123="",0,IF($W123&gt;=100%,เงื่อนไข!$P$4,IF($W123&gt;=80%,เงื่อนไข!$O$4,IF($W123&gt;=50%,เงื่อนไข!$N$4,IF($W123&lt;50%,เงื่อนไข!$M$4)))))</f>
        <v>0</v>
      </c>
      <c r="AT123" s="186">
        <f t="shared" si="37"/>
        <v>0</v>
      </c>
      <c r="AU123" s="182">
        <f t="shared" si="38"/>
        <v>0</v>
      </c>
      <c r="AV123" s="182">
        <f>IF(AT123=0,0,AT123/$R123*เงื่อนไข!$B$4)</f>
        <v>0</v>
      </c>
      <c r="AW123" s="188">
        <f t="shared" si="39"/>
        <v>0</v>
      </c>
      <c r="AX123" s="182">
        <f>SUMIF(วันทำงาน!$F$164:$F$254,$B123,วันทำงาน!$L$164:$L$254)</f>
        <v>0</v>
      </c>
      <c r="AY123" s="190">
        <f>IF((AND($W123&gt;=100%,$W123&lt;&gt;"")),เงื่อนไข!$F$8*AQ123/$V123,0)</f>
        <v>0</v>
      </c>
    </row>
    <row r="124" spans="1:51" s="6" customFormat="1" ht="13.2" customHeight="1" x14ac:dyDescent="0.25">
      <c r="A124" s="129" t="str">
        <f>IF(วันทำงาน!A124&lt;&gt;"",วันทำงาน!A124,"")</f>
        <v/>
      </c>
      <c r="B124" s="129" t="str">
        <f>IF(วันทำงาน!B124&lt;&gt;"",วันทำงาน!B124,"")</f>
        <v/>
      </c>
      <c r="C124" s="129"/>
      <c r="D124" s="129" t="str">
        <f>IF(วันทำงาน!C124&lt;&gt;"",วันทำงาน!C124,"")</f>
        <v/>
      </c>
      <c r="E124" s="130" t="str">
        <f>IF(วันทำงาน!D124&lt;&gt;"",วันทำงาน!D124,"")</f>
        <v/>
      </c>
      <c r="F124" s="93" t="str">
        <f>IF(วันทำงาน!E124&lt;&gt;"",วันทำงาน!E124,"")</f>
        <v/>
      </c>
      <c r="G124" s="129" t="str">
        <f>IF(วันทำงาน!F124&lt;&gt;"",วันทำงาน!F124,"")</f>
        <v/>
      </c>
      <c r="H124" s="141" t="str">
        <f>IF(F124="Salesman",วันทำงาน!G124,"")</f>
        <v/>
      </c>
      <c r="I124" s="146" t="str">
        <f>IF($H124="","",AB124/$R124*(100%-เงื่อนไข!$B$4))</f>
        <v/>
      </c>
      <c r="J124" s="146" t="str">
        <f>IF($H124="","",AK124/$R124*(100%-เงื่อนไข!$B$4))</f>
        <v/>
      </c>
      <c r="K124" s="146" t="str">
        <f>IF($H124="","",AT124/$R124*(100%-เงื่อนไข!$B$4))</f>
        <v/>
      </c>
      <c r="L124" s="146" t="str">
        <f t="shared" si="26"/>
        <v/>
      </c>
      <c r="M124" s="147" t="str">
        <f>IF((OR(วันทำงาน!H124="",$F$1="")),"",IF(F124="Salesman",วันทำงาน!H124,""))</f>
        <v/>
      </c>
      <c r="N124" s="115">
        <f>IF($M124="",0,IF($X124="P",Y124*เงื่อนไข!$C$5,0))</f>
        <v>0</v>
      </c>
      <c r="O124" s="115">
        <f>IF($M124="",0,IF($X124="P",AH124*เงื่อนไข!$C$5,0))</f>
        <v>0</v>
      </c>
      <c r="P124" s="146">
        <f>IF($M124="",0,IF($X124="P",AQ124*เงื่อนไข!$C$5,0))</f>
        <v>0</v>
      </c>
      <c r="Q124" s="146">
        <f t="shared" si="27"/>
        <v>0</v>
      </c>
      <c r="R124" s="129" t="str">
        <f>IF(วันทำงาน!J124&lt;&gt;"",วันทำงาน!J124,"")</f>
        <v/>
      </c>
      <c r="S124" s="129" t="str">
        <f>IF(วันทำงาน!K124&lt;&gt;"",วันทำงาน!K124,"")</f>
        <v/>
      </c>
      <c r="T124" s="162" t="str">
        <f>IF(วันทำงาน!AZ124&lt;&gt;"",วันทำงาน!AZ124,"")</f>
        <v/>
      </c>
      <c r="U124" s="110" t="str">
        <f>IF(A124="","",_xlfn.IFNA(VLOOKUP($F124,เงื่อนไข!$A$4:$P$7,3,0),0))</f>
        <v/>
      </c>
      <c r="V124" s="110">
        <f t="shared" si="28"/>
        <v>0</v>
      </c>
      <c r="W124" s="109" t="str">
        <f t="shared" si="29"/>
        <v/>
      </c>
      <c r="X124" s="196" t="str">
        <f t="shared" si="30"/>
        <v/>
      </c>
      <c r="Y124" s="193">
        <f>วันทำงาน!AQ124</f>
        <v>0</v>
      </c>
      <c r="Z124" s="155"/>
      <c r="AA124" s="155">
        <f>IF($W124="",0,IF($W124&gt;=100%,เงื่อนไข!$H$4,IF($W124&gt;=80%,เงื่อนไข!$G$4,IF($W124&gt;=50%,เงื่อนไข!$F$4,IF($W124&lt;50%,เงื่อนไข!$E$4)))))</f>
        <v>0</v>
      </c>
      <c r="AB124" s="186">
        <f t="shared" si="31"/>
        <v>0</v>
      </c>
      <c r="AC124" s="146">
        <f t="shared" si="32"/>
        <v>0</v>
      </c>
      <c r="AD124" s="182">
        <f>IF(AB124=0,0,AB124/$R124*เงื่อนไข!$B$4)</f>
        <v>0</v>
      </c>
      <c r="AE124" s="188">
        <f t="shared" si="33"/>
        <v>0</v>
      </c>
      <c r="AF124" s="182">
        <f>SUMIF(วันทำงาน!$F$164:$F$254,$B124,วันทำงาน!$J$164:$J$254)</f>
        <v>0</v>
      </c>
      <c r="AG124" s="190">
        <f>IF((AND($W124&gt;=100%,$W124&lt;&gt;"")),เงื่อนไข!$F$8*Y124/$V124,0)</f>
        <v>0</v>
      </c>
      <c r="AH124" s="188">
        <f>SUM(วันทำงาน!AR124:AT124,วันทำงาน!AV124:AX124)</f>
        <v>0</v>
      </c>
      <c r="AI124" s="155"/>
      <c r="AJ124" s="155">
        <f>IF($W124="",0,IF($W124&gt;=100%,เงื่อนไข!$L$4,IF($W124&gt;=80%,เงื่อนไข!$K$4,IF($W124&gt;=50%,เงื่อนไข!$J$4,IF($W124&lt;50%,เงื่อนไข!$I$4)))))</f>
        <v>0</v>
      </c>
      <c r="AK124" s="186">
        <f t="shared" si="34"/>
        <v>0</v>
      </c>
      <c r="AL124" s="182">
        <f t="shared" si="35"/>
        <v>0</v>
      </c>
      <c r="AM124" s="182">
        <f>IF(AK124=0,0,AK124/$R124*เงื่อนไข!$B$4)</f>
        <v>0</v>
      </c>
      <c r="AN124" s="188">
        <f t="shared" si="36"/>
        <v>0</v>
      </c>
      <c r="AO124" s="182">
        <f>SUMIF(วันทำงาน!$F$164:$F$254,$B124,วันทำงาน!$K$164:$K$254)</f>
        <v>0</v>
      </c>
      <c r="AP124" s="190">
        <f>IF((AND($W124&gt;=100%,$W124&lt;&gt;"")),เงื่อนไข!$F$8*AH124/$V124,0)</f>
        <v>0</v>
      </c>
      <c r="AQ124" s="193">
        <f>วันทำงาน!AU124</f>
        <v>0</v>
      </c>
      <c r="AR124" s="155"/>
      <c r="AS124" s="155">
        <f>IF(W124="",0,IF($W124&gt;=100%,เงื่อนไข!$P$4,IF($W124&gt;=80%,เงื่อนไข!$O$4,IF($W124&gt;=50%,เงื่อนไข!$N$4,IF($W124&lt;50%,เงื่อนไข!$M$4)))))</f>
        <v>0</v>
      </c>
      <c r="AT124" s="186">
        <f t="shared" si="37"/>
        <v>0</v>
      </c>
      <c r="AU124" s="182">
        <f t="shared" si="38"/>
        <v>0</v>
      </c>
      <c r="AV124" s="182">
        <f>IF(AT124=0,0,AT124/$R124*เงื่อนไข!$B$4)</f>
        <v>0</v>
      </c>
      <c r="AW124" s="188">
        <f t="shared" si="39"/>
        <v>0</v>
      </c>
      <c r="AX124" s="182">
        <f>SUMIF(วันทำงาน!$F$164:$F$254,$B124,วันทำงาน!$L$164:$L$254)</f>
        <v>0</v>
      </c>
      <c r="AY124" s="190">
        <f>IF((AND($W124&gt;=100%,$W124&lt;&gt;"")),เงื่อนไข!$F$8*AQ124/$V124,0)</f>
        <v>0</v>
      </c>
    </row>
    <row r="125" spans="1:51" s="6" customFormat="1" ht="13.2" customHeight="1" x14ac:dyDescent="0.25">
      <c r="A125" s="129" t="str">
        <f>IF(วันทำงาน!A125&lt;&gt;"",วันทำงาน!A125,"")</f>
        <v/>
      </c>
      <c r="B125" s="129" t="str">
        <f>IF(วันทำงาน!B125&lt;&gt;"",วันทำงาน!B125,"")</f>
        <v/>
      </c>
      <c r="C125" s="129"/>
      <c r="D125" s="129" t="str">
        <f>IF(วันทำงาน!C125&lt;&gt;"",วันทำงาน!C125,"")</f>
        <v/>
      </c>
      <c r="E125" s="130" t="str">
        <f>IF(วันทำงาน!D125&lt;&gt;"",วันทำงาน!D125,"")</f>
        <v/>
      </c>
      <c r="F125" s="93" t="str">
        <f>IF(วันทำงาน!E125&lt;&gt;"",วันทำงาน!E125,"")</f>
        <v/>
      </c>
      <c r="G125" s="129" t="str">
        <f>IF(วันทำงาน!F125&lt;&gt;"",วันทำงาน!F125,"")</f>
        <v/>
      </c>
      <c r="H125" s="141" t="str">
        <f>IF(F125="Salesman",วันทำงาน!G125,"")</f>
        <v/>
      </c>
      <c r="I125" s="146" t="str">
        <f>IF($H125="","",AB125/$R125*(100%-เงื่อนไข!$B$4))</f>
        <v/>
      </c>
      <c r="J125" s="146" t="str">
        <f>IF($H125="","",AK125/$R125*(100%-เงื่อนไข!$B$4))</f>
        <v/>
      </c>
      <c r="K125" s="146" t="str">
        <f>IF($H125="","",AT125/$R125*(100%-เงื่อนไข!$B$4))</f>
        <v/>
      </c>
      <c r="L125" s="146" t="str">
        <f t="shared" si="26"/>
        <v/>
      </c>
      <c r="M125" s="147" t="str">
        <f>IF((OR(วันทำงาน!H125="",$F$1="")),"",IF(F125="Salesman",วันทำงาน!H125,""))</f>
        <v/>
      </c>
      <c r="N125" s="115">
        <f>IF($M125="",0,IF($X125="P",Y125*เงื่อนไข!$C$5,0))</f>
        <v>0</v>
      </c>
      <c r="O125" s="115">
        <f>IF($M125="",0,IF($X125="P",AH125*เงื่อนไข!$C$5,0))</f>
        <v>0</v>
      </c>
      <c r="P125" s="146">
        <f>IF($M125="",0,IF($X125="P",AQ125*เงื่อนไข!$C$5,0))</f>
        <v>0</v>
      </c>
      <c r="Q125" s="146">
        <f t="shared" si="27"/>
        <v>0</v>
      </c>
      <c r="R125" s="129" t="str">
        <f>IF(วันทำงาน!J125&lt;&gt;"",วันทำงาน!J125,"")</f>
        <v/>
      </c>
      <c r="S125" s="129" t="str">
        <f>IF(วันทำงาน!K125&lt;&gt;"",วันทำงาน!K125,"")</f>
        <v/>
      </c>
      <c r="T125" s="162" t="str">
        <f>IF(วันทำงาน!AZ125&lt;&gt;"",วันทำงาน!AZ125,"")</f>
        <v/>
      </c>
      <c r="U125" s="110" t="str">
        <f>IF(A125="","",_xlfn.IFNA(VLOOKUP($F125,เงื่อนไข!$A$4:$P$7,3,0),0))</f>
        <v/>
      </c>
      <c r="V125" s="110">
        <f t="shared" si="28"/>
        <v>0</v>
      </c>
      <c r="W125" s="109" t="str">
        <f t="shared" si="29"/>
        <v/>
      </c>
      <c r="X125" s="196" t="str">
        <f t="shared" si="30"/>
        <v/>
      </c>
      <c r="Y125" s="193">
        <f>วันทำงาน!AQ125</f>
        <v>0</v>
      </c>
      <c r="Z125" s="155"/>
      <c r="AA125" s="155">
        <f>IF($W125="",0,IF($W125&gt;=100%,เงื่อนไข!$H$4,IF($W125&gt;=80%,เงื่อนไข!$G$4,IF($W125&gt;=50%,เงื่อนไข!$F$4,IF($W125&lt;50%,เงื่อนไข!$E$4)))))</f>
        <v>0</v>
      </c>
      <c r="AB125" s="186">
        <f t="shared" si="31"/>
        <v>0</v>
      </c>
      <c r="AC125" s="146">
        <f t="shared" si="32"/>
        <v>0</v>
      </c>
      <c r="AD125" s="182">
        <f>IF(AB125=0,0,AB125/$R125*เงื่อนไข!$B$4)</f>
        <v>0</v>
      </c>
      <c r="AE125" s="188">
        <f t="shared" si="33"/>
        <v>0</v>
      </c>
      <c r="AF125" s="182">
        <f>SUMIF(วันทำงาน!$F$164:$F$254,$B125,วันทำงาน!$J$164:$J$254)</f>
        <v>0</v>
      </c>
      <c r="AG125" s="190">
        <f>IF((AND($W125&gt;=100%,$W125&lt;&gt;"")),เงื่อนไข!$F$8*Y125/$V125,0)</f>
        <v>0</v>
      </c>
      <c r="AH125" s="188">
        <f>SUM(วันทำงาน!AR125:AT125,วันทำงาน!AV125:AX125)</f>
        <v>0</v>
      </c>
      <c r="AI125" s="155"/>
      <c r="AJ125" s="155">
        <f>IF($W125="",0,IF($W125&gt;=100%,เงื่อนไข!$L$4,IF($W125&gt;=80%,เงื่อนไข!$K$4,IF($W125&gt;=50%,เงื่อนไข!$J$4,IF($W125&lt;50%,เงื่อนไข!$I$4)))))</f>
        <v>0</v>
      </c>
      <c r="AK125" s="186">
        <f t="shared" si="34"/>
        <v>0</v>
      </c>
      <c r="AL125" s="182">
        <f t="shared" si="35"/>
        <v>0</v>
      </c>
      <c r="AM125" s="182">
        <f>IF(AK125=0,0,AK125/$R125*เงื่อนไข!$B$4)</f>
        <v>0</v>
      </c>
      <c r="AN125" s="188">
        <f t="shared" si="36"/>
        <v>0</v>
      </c>
      <c r="AO125" s="182">
        <f>SUMIF(วันทำงาน!$F$164:$F$254,$B125,วันทำงาน!$K$164:$K$254)</f>
        <v>0</v>
      </c>
      <c r="AP125" s="190">
        <f>IF((AND($W125&gt;=100%,$W125&lt;&gt;"")),เงื่อนไข!$F$8*AH125/$V125,0)</f>
        <v>0</v>
      </c>
      <c r="AQ125" s="193">
        <f>วันทำงาน!AU125</f>
        <v>0</v>
      </c>
      <c r="AR125" s="155"/>
      <c r="AS125" s="155">
        <f>IF(W125="",0,IF($W125&gt;=100%,เงื่อนไข!$P$4,IF($W125&gt;=80%,เงื่อนไข!$O$4,IF($W125&gt;=50%,เงื่อนไข!$N$4,IF($W125&lt;50%,เงื่อนไข!$M$4)))))</f>
        <v>0</v>
      </c>
      <c r="AT125" s="186">
        <f t="shared" si="37"/>
        <v>0</v>
      </c>
      <c r="AU125" s="182">
        <f t="shared" si="38"/>
        <v>0</v>
      </c>
      <c r="AV125" s="182">
        <f>IF(AT125=0,0,AT125/$R125*เงื่อนไข!$B$4)</f>
        <v>0</v>
      </c>
      <c r="AW125" s="188">
        <f t="shared" si="39"/>
        <v>0</v>
      </c>
      <c r="AX125" s="182">
        <f>SUMIF(วันทำงาน!$F$164:$F$254,$B125,วันทำงาน!$L$164:$L$254)</f>
        <v>0</v>
      </c>
      <c r="AY125" s="190">
        <f>IF((AND($W125&gt;=100%,$W125&lt;&gt;"")),เงื่อนไข!$F$8*AQ125/$V125,0)</f>
        <v>0</v>
      </c>
    </row>
    <row r="126" spans="1:51" s="6" customFormat="1" ht="13.2" customHeight="1" x14ac:dyDescent="0.25">
      <c r="A126" s="129" t="str">
        <f>IF(วันทำงาน!A126&lt;&gt;"",วันทำงาน!A126,"")</f>
        <v/>
      </c>
      <c r="B126" s="129" t="str">
        <f>IF(วันทำงาน!B126&lt;&gt;"",วันทำงาน!B126,"")</f>
        <v/>
      </c>
      <c r="C126" s="129"/>
      <c r="D126" s="129" t="str">
        <f>IF(วันทำงาน!C126&lt;&gt;"",วันทำงาน!C126,"")</f>
        <v/>
      </c>
      <c r="E126" s="130" t="str">
        <f>IF(วันทำงาน!D126&lt;&gt;"",วันทำงาน!D126,"")</f>
        <v/>
      </c>
      <c r="F126" s="93" t="str">
        <f>IF(วันทำงาน!E126&lt;&gt;"",วันทำงาน!E126,"")</f>
        <v/>
      </c>
      <c r="G126" s="129" t="str">
        <f>IF(วันทำงาน!F126&lt;&gt;"",วันทำงาน!F126,"")</f>
        <v/>
      </c>
      <c r="H126" s="141" t="str">
        <f>IF(F126="Salesman",วันทำงาน!G126,"")</f>
        <v/>
      </c>
      <c r="I126" s="146" t="str">
        <f>IF($H126="","",AB126/$R126*(100%-เงื่อนไข!$B$4))</f>
        <v/>
      </c>
      <c r="J126" s="146" t="str">
        <f>IF($H126="","",AK126/$R126*(100%-เงื่อนไข!$B$4))</f>
        <v/>
      </c>
      <c r="K126" s="146" t="str">
        <f>IF($H126="","",AT126/$R126*(100%-เงื่อนไข!$B$4))</f>
        <v/>
      </c>
      <c r="L126" s="146" t="str">
        <f t="shared" si="26"/>
        <v/>
      </c>
      <c r="M126" s="147" t="str">
        <f>IF((OR(วันทำงาน!H126="",$F$1="")),"",IF(F126="Salesman",วันทำงาน!H126,""))</f>
        <v/>
      </c>
      <c r="N126" s="115">
        <f>IF($M126="",0,IF($X126="P",Y126*เงื่อนไข!$C$5,0))</f>
        <v>0</v>
      </c>
      <c r="O126" s="115">
        <f>IF($M126="",0,IF($X126="P",AH126*เงื่อนไข!$C$5,0))</f>
        <v>0</v>
      </c>
      <c r="P126" s="146">
        <f>IF($M126="",0,IF($X126="P",AQ126*เงื่อนไข!$C$5,0))</f>
        <v>0</v>
      </c>
      <c r="Q126" s="146">
        <f t="shared" si="27"/>
        <v>0</v>
      </c>
      <c r="R126" s="129" t="str">
        <f>IF(วันทำงาน!J126&lt;&gt;"",วันทำงาน!J126,"")</f>
        <v/>
      </c>
      <c r="S126" s="129" t="str">
        <f>IF(วันทำงาน!K126&lt;&gt;"",วันทำงาน!K126,"")</f>
        <v/>
      </c>
      <c r="T126" s="162" t="str">
        <f>IF(วันทำงาน!AZ126&lt;&gt;"",วันทำงาน!AZ126,"")</f>
        <v/>
      </c>
      <c r="U126" s="110" t="str">
        <f>IF(A126="","",_xlfn.IFNA(VLOOKUP($F126,เงื่อนไข!$A$4:$P$7,3,0),0))</f>
        <v/>
      </c>
      <c r="V126" s="110">
        <f t="shared" si="28"/>
        <v>0</v>
      </c>
      <c r="W126" s="109" t="str">
        <f t="shared" si="29"/>
        <v/>
      </c>
      <c r="X126" s="196" t="str">
        <f t="shared" si="30"/>
        <v/>
      </c>
      <c r="Y126" s="193">
        <f>วันทำงาน!AQ126</f>
        <v>0</v>
      </c>
      <c r="Z126" s="155"/>
      <c r="AA126" s="155">
        <f>IF($W126="",0,IF($W126&gt;=100%,เงื่อนไข!$H$4,IF($W126&gt;=80%,เงื่อนไข!$G$4,IF($W126&gt;=50%,เงื่อนไข!$F$4,IF($W126&lt;50%,เงื่อนไข!$E$4)))))</f>
        <v>0</v>
      </c>
      <c r="AB126" s="186">
        <f t="shared" si="31"/>
        <v>0</v>
      </c>
      <c r="AC126" s="146">
        <f t="shared" si="32"/>
        <v>0</v>
      </c>
      <c r="AD126" s="182">
        <f>IF(AB126=0,0,AB126/$R126*เงื่อนไข!$B$4)</f>
        <v>0</v>
      </c>
      <c r="AE126" s="188">
        <f t="shared" si="33"/>
        <v>0</v>
      </c>
      <c r="AF126" s="182">
        <f>SUMIF(วันทำงาน!$F$164:$F$254,$B126,วันทำงาน!$J$164:$J$254)</f>
        <v>0</v>
      </c>
      <c r="AG126" s="190">
        <f>IF((AND($W126&gt;=100%,$W126&lt;&gt;"")),เงื่อนไข!$F$8*Y126/$V126,0)</f>
        <v>0</v>
      </c>
      <c r="AH126" s="188">
        <f>SUM(วันทำงาน!AR126:AT126,วันทำงาน!AV126:AX126)</f>
        <v>0</v>
      </c>
      <c r="AI126" s="155"/>
      <c r="AJ126" s="155">
        <f>IF($W126="",0,IF($W126&gt;=100%,เงื่อนไข!$L$4,IF($W126&gt;=80%,เงื่อนไข!$K$4,IF($W126&gt;=50%,เงื่อนไข!$J$4,IF($W126&lt;50%,เงื่อนไข!$I$4)))))</f>
        <v>0</v>
      </c>
      <c r="AK126" s="186">
        <f t="shared" si="34"/>
        <v>0</v>
      </c>
      <c r="AL126" s="182">
        <f t="shared" si="35"/>
        <v>0</v>
      </c>
      <c r="AM126" s="182">
        <f>IF(AK126=0,0,AK126/$R126*เงื่อนไข!$B$4)</f>
        <v>0</v>
      </c>
      <c r="AN126" s="188">
        <f t="shared" si="36"/>
        <v>0</v>
      </c>
      <c r="AO126" s="182">
        <f>SUMIF(วันทำงาน!$F$164:$F$254,$B126,วันทำงาน!$K$164:$K$254)</f>
        <v>0</v>
      </c>
      <c r="AP126" s="190">
        <f>IF((AND($W126&gt;=100%,$W126&lt;&gt;"")),เงื่อนไข!$F$8*AH126/$V126,0)</f>
        <v>0</v>
      </c>
      <c r="AQ126" s="193">
        <f>วันทำงาน!AU126</f>
        <v>0</v>
      </c>
      <c r="AR126" s="155"/>
      <c r="AS126" s="155">
        <f>IF(W126="",0,IF($W126&gt;=100%,เงื่อนไข!$P$4,IF($W126&gt;=80%,เงื่อนไข!$O$4,IF($W126&gt;=50%,เงื่อนไข!$N$4,IF($W126&lt;50%,เงื่อนไข!$M$4)))))</f>
        <v>0</v>
      </c>
      <c r="AT126" s="186">
        <f t="shared" si="37"/>
        <v>0</v>
      </c>
      <c r="AU126" s="182">
        <f t="shared" si="38"/>
        <v>0</v>
      </c>
      <c r="AV126" s="182">
        <f>IF(AT126=0,0,AT126/$R126*เงื่อนไข!$B$4)</f>
        <v>0</v>
      </c>
      <c r="AW126" s="188">
        <f t="shared" si="39"/>
        <v>0</v>
      </c>
      <c r="AX126" s="182">
        <f>SUMIF(วันทำงาน!$F$164:$F$254,$B126,วันทำงาน!$L$164:$L$254)</f>
        <v>0</v>
      </c>
      <c r="AY126" s="190">
        <f>IF((AND($W126&gt;=100%,$W126&lt;&gt;"")),เงื่อนไข!$F$8*AQ126/$V126,0)</f>
        <v>0</v>
      </c>
    </row>
    <row r="127" spans="1:51" s="6" customFormat="1" ht="13.2" customHeight="1" x14ac:dyDescent="0.25">
      <c r="A127" s="129" t="str">
        <f>IF(วันทำงาน!A127&lt;&gt;"",วันทำงาน!A127,"")</f>
        <v/>
      </c>
      <c r="B127" s="129" t="str">
        <f>IF(วันทำงาน!B127&lt;&gt;"",วันทำงาน!B127,"")</f>
        <v/>
      </c>
      <c r="C127" s="129"/>
      <c r="D127" s="129" t="str">
        <f>IF(วันทำงาน!C127&lt;&gt;"",วันทำงาน!C127,"")</f>
        <v/>
      </c>
      <c r="E127" s="130" t="str">
        <f>IF(วันทำงาน!D127&lt;&gt;"",วันทำงาน!D127,"")</f>
        <v/>
      </c>
      <c r="F127" s="93" t="str">
        <f>IF(วันทำงาน!E127&lt;&gt;"",วันทำงาน!E127,"")</f>
        <v/>
      </c>
      <c r="G127" s="129" t="str">
        <f>IF(วันทำงาน!F127&lt;&gt;"",วันทำงาน!F127,"")</f>
        <v/>
      </c>
      <c r="H127" s="141" t="str">
        <f>IF(F127="Salesman",วันทำงาน!G127,"")</f>
        <v/>
      </c>
      <c r="I127" s="146" t="str">
        <f>IF($H127="","",AB127/$R127*(100%-เงื่อนไข!$B$4))</f>
        <v/>
      </c>
      <c r="J127" s="146" t="str">
        <f>IF($H127="","",AK127/$R127*(100%-เงื่อนไข!$B$4))</f>
        <v/>
      </c>
      <c r="K127" s="146" t="str">
        <f>IF($H127="","",AT127/$R127*(100%-เงื่อนไข!$B$4))</f>
        <v/>
      </c>
      <c r="L127" s="146" t="str">
        <f t="shared" si="26"/>
        <v/>
      </c>
      <c r="M127" s="147" t="str">
        <f>IF((OR(วันทำงาน!H127="",$F$1="")),"",IF(F127="Salesman",วันทำงาน!H127,""))</f>
        <v/>
      </c>
      <c r="N127" s="115">
        <f>IF($M127="",0,IF($X127="P",Y127*เงื่อนไข!$C$5,0))</f>
        <v>0</v>
      </c>
      <c r="O127" s="115">
        <f>IF($M127="",0,IF($X127="P",AH127*เงื่อนไข!$C$5,0))</f>
        <v>0</v>
      </c>
      <c r="P127" s="146">
        <f>IF($M127="",0,IF($X127="P",AQ127*เงื่อนไข!$C$5,0))</f>
        <v>0</v>
      </c>
      <c r="Q127" s="146">
        <f t="shared" si="27"/>
        <v>0</v>
      </c>
      <c r="R127" s="129" t="str">
        <f>IF(วันทำงาน!J127&lt;&gt;"",วันทำงาน!J127,"")</f>
        <v/>
      </c>
      <c r="S127" s="129" t="str">
        <f>IF(วันทำงาน!K127&lt;&gt;"",วันทำงาน!K127,"")</f>
        <v/>
      </c>
      <c r="T127" s="162" t="str">
        <f>IF(วันทำงาน!AZ127&lt;&gt;"",วันทำงาน!AZ127,"")</f>
        <v/>
      </c>
      <c r="U127" s="110" t="str">
        <f>IF(A127="","",_xlfn.IFNA(VLOOKUP($F127,เงื่อนไข!$A$4:$P$7,3,0),0))</f>
        <v/>
      </c>
      <c r="V127" s="110">
        <f t="shared" si="28"/>
        <v>0</v>
      </c>
      <c r="W127" s="109" t="str">
        <f t="shared" si="29"/>
        <v/>
      </c>
      <c r="X127" s="196" t="str">
        <f t="shared" si="30"/>
        <v/>
      </c>
      <c r="Y127" s="193">
        <f>วันทำงาน!AQ127</f>
        <v>0</v>
      </c>
      <c r="Z127" s="155"/>
      <c r="AA127" s="155">
        <f>IF($W127="",0,IF($W127&gt;=100%,เงื่อนไข!$H$4,IF($W127&gt;=80%,เงื่อนไข!$G$4,IF($W127&gt;=50%,เงื่อนไข!$F$4,IF($W127&lt;50%,เงื่อนไข!$E$4)))))</f>
        <v>0</v>
      </c>
      <c r="AB127" s="186">
        <f t="shared" si="31"/>
        <v>0</v>
      </c>
      <c r="AC127" s="146">
        <f t="shared" si="32"/>
        <v>0</v>
      </c>
      <c r="AD127" s="182">
        <f>IF(AB127=0,0,AB127/$R127*เงื่อนไข!$B$4)</f>
        <v>0</v>
      </c>
      <c r="AE127" s="188">
        <f t="shared" si="33"/>
        <v>0</v>
      </c>
      <c r="AF127" s="182">
        <f>SUMIF(วันทำงาน!$F$164:$F$254,$B127,วันทำงาน!$J$164:$J$254)</f>
        <v>0</v>
      </c>
      <c r="AG127" s="190">
        <f>IF((AND($W127&gt;=100%,$W127&lt;&gt;"")),เงื่อนไข!$F$8*Y127/$V127,0)</f>
        <v>0</v>
      </c>
      <c r="AH127" s="188">
        <f>SUM(วันทำงาน!AR127:AT127,วันทำงาน!AV127:AX127)</f>
        <v>0</v>
      </c>
      <c r="AI127" s="155"/>
      <c r="AJ127" s="155">
        <f>IF($W127="",0,IF($W127&gt;=100%,เงื่อนไข!$L$4,IF($W127&gt;=80%,เงื่อนไข!$K$4,IF($W127&gt;=50%,เงื่อนไข!$J$4,IF($W127&lt;50%,เงื่อนไข!$I$4)))))</f>
        <v>0</v>
      </c>
      <c r="AK127" s="186">
        <f t="shared" si="34"/>
        <v>0</v>
      </c>
      <c r="AL127" s="182">
        <f t="shared" si="35"/>
        <v>0</v>
      </c>
      <c r="AM127" s="182">
        <f>IF(AK127=0,0,AK127/$R127*เงื่อนไข!$B$4)</f>
        <v>0</v>
      </c>
      <c r="AN127" s="188">
        <f t="shared" si="36"/>
        <v>0</v>
      </c>
      <c r="AO127" s="182">
        <f>SUMIF(วันทำงาน!$F$164:$F$254,$B127,วันทำงาน!$K$164:$K$254)</f>
        <v>0</v>
      </c>
      <c r="AP127" s="190">
        <f>IF((AND($W127&gt;=100%,$W127&lt;&gt;"")),เงื่อนไข!$F$8*AH127/$V127,0)</f>
        <v>0</v>
      </c>
      <c r="AQ127" s="193">
        <f>วันทำงาน!AU127</f>
        <v>0</v>
      </c>
      <c r="AR127" s="155"/>
      <c r="AS127" s="155">
        <f>IF(W127="",0,IF($W127&gt;=100%,เงื่อนไข!$P$4,IF($W127&gt;=80%,เงื่อนไข!$O$4,IF($W127&gt;=50%,เงื่อนไข!$N$4,IF($W127&lt;50%,เงื่อนไข!$M$4)))))</f>
        <v>0</v>
      </c>
      <c r="AT127" s="186">
        <f t="shared" si="37"/>
        <v>0</v>
      </c>
      <c r="AU127" s="182">
        <f t="shared" si="38"/>
        <v>0</v>
      </c>
      <c r="AV127" s="182">
        <f>IF(AT127=0,0,AT127/$R127*เงื่อนไข!$B$4)</f>
        <v>0</v>
      </c>
      <c r="AW127" s="188">
        <f t="shared" si="39"/>
        <v>0</v>
      </c>
      <c r="AX127" s="182">
        <f>SUMIF(วันทำงาน!$F$164:$F$254,$B127,วันทำงาน!$L$164:$L$254)</f>
        <v>0</v>
      </c>
      <c r="AY127" s="190">
        <f>IF((AND($W127&gt;=100%,$W127&lt;&gt;"")),เงื่อนไข!$F$8*AQ127/$V127,0)</f>
        <v>0</v>
      </c>
    </row>
    <row r="128" spans="1:51" s="6" customFormat="1" ht="13.2" customHeight="1" x14ac:dyDescent="0.25">
      <c r="A128" s="129" t="str">
        <f>IF(วันทำงาน!A128&lt;&gt;"",วันทำงาน!A128,"")</f>
        <v/>
      </c>
      <c r="B128" s="129" t="str">
        <f>IF(วันทำงาน!B128&lt;&gt;"",วันทำงาน!B128,"")</f>
        <v/>
      </c>
      <c r="C128" s="129"/>
      <c r="D128" s="129" t="str">
        <f>IF(วันทำงาน!C128&lt;&gt;"",วันทำงาน!C128,"")</f>
        <v/>
      </c>
      <c r="E128" s="130" t="str">
        <f>IF(วันทำงาน!D128&lt;&gt;"",วันทำงาน!D128,"")</f>
        <v/>
      </c>
      <c r="F128" s="93" t="str">
        <f>IF(วันทำงาน!E128&lt;&gt;"",วันทำงาน!E128,"")</f>
        <v/>
      </c>
      <c r="G128" s="129" t="str">
        <f>IF(วันทำงาน!F128&lt;&gt;"",วันทำงาน!F128,"")</f>
        <v/>
      </c>
      <c r="H128" s="141" t="str">
        <f>IF(F128="Salesman",วันทำงาน!G128,"")</f>
        <v/>
      </c>
      <c r="I128" s="146" t="str">
        <f>IF($H128="","",AB128/$R128*(100%-เงื่อนไข!$B$4))</f>
        <v/>
      </c>
      <c r="J128" s="146" t="str">
        <f>IF($H128="","",AK128/$R128*(100%-เงื่อนไข!$B$4))</f>
        <v/>
      </c>
      <c r="K128" s="146" t="str">
        <f>IF($H128="","",AT128/$R128*(100%-เงื่อนไข!$B$4))</f>
        <v/>
      </c>
      <c r="L128" s="146" t="str">
        <f t="shared" si="26"/>
        <v/>
      </c>
      <c r="M128" s="147" t="str">
        <f>IF((OR(วันทำงาน!H128="",$F$1="")),"",IF(F128="Salesman",วันทำงาน!H128,""))</f>
        <v/>
      </c>
      <c r="N128" s="115">
        <f>IF($M128="",0,IF($X128="P",Y128*เงื่อนไข!$C$5,0))</f>
        <v>0</v>
      </c>
      <c r="O128" s="115">
        <f>IF($M128="",0,IF($X128="P",AH128*เงื่อนไข!$C$5,0))</f>
        <v>0</v>
      </c>
      <c r="P128" s="146">
        <f>IF($M128="",0,IF($X128="P",AQ128*เงื่อนไข!$C$5,0))</f>
        <v>0</v>
      </c>
      <c r="Q128" s="146">
        <f t="shared" si="27"/>
        <v>0</v>
      </c>
      <c r="R128" s="129" t="str">
        <f>IF(วันทำงาน!J128&lt;&gt;"",วันทำงาน!J128,"")</f>
        <v/>
      </c>
      <c r="S128" s="129" t="str">
        <f>IF(วันทำงาน!K128&lt;&gt;"",วันทำงาน!K128,"")</f>
        <v/>
      </c>
      <c r="T128" s="162" t="str">
        <f>IF(วันทำงาน!AZ128&lt;&gt;"",วันทำงาน!AZ128,"")</f>
        <v/>
      </c>
      <c r="U128" s="110" t="str">
        <f>IF(A128="","",_xlfn.IFNA(VLOOKUP($F128,เงื่อนไข!$A$4:$P$7,3,0),0))</f>
        <v/>
      </c>
      <c r="V128" s="110">
        <f t="shared" si="28"/>
        <v>0</v>
      </c>
      <c r="W128" s="109" t="str">
        <f t="shared" si="29"/>
        <v/>
      </c>
      <c r="X128" s="196" t="str">
        <f t="shared" si="30"/>
        <v/>
      </c>
      <c r="Y128" s="193">
        <f>วันทำงาน!AQ128</f>
        <v>0</v>
      </c>
      <c r="Z128" s="155"/>
      <c r="AA128" s="155">
        <f>IF($W128="",0,IF($W128&gt;=100%,เงื่อนไข!$H$4,IF($W128&gt;=80%,เงื่อนไข!$G$4,IF($W128&gt;=50%,เงื่อนไข!$F$4,IF($W128&lt;50%,เงื่อนไข!$E$4)))))</f>
        <v>0</v>
      </c>
      <c r="AB128" s="186">
        <f t="shared" si="31"/>
        <v>0</v>
      </c>
      <c r="AC128" s="146">
        <f t="shared" si="32"/>
        <v>0</v>
      </c>
      <c r="AD128" s="182">
        <f>IF(AB128=0,0,AB128/$R128*เงื่อนไข!$B$4)</f>
        <v>0</v>
      </c>
      <c r="AE128" s="188">
        <f t="shared" si="33"/>
        <v>0</v>
      </c>
      <c r="AF128" s="182">
        <f>SUMIF(วันทำงาน!$F$164:$F$254,$B128,วันทำงาน!$J$164:$J$254)</f>
        <v>0</v>
      </c>
      <c r="AG128" s="190">
        <f>IF((AND($W128&gt;=100%,$W128&lt;&gt;"")),เงื่อนไข!$F$8*Y128/$V128,0)</f>
        <v>0</v>
      </c>
      <c r="AH128" s="188">
        <f>SUM(วันทำงาน!AR128:AT128,วันทำงาน!AV128:AX128)</f>
        <v>0</v>
      </c>
      <c r="AI128" s="155"/>
      <c r="AJ128" s="155">
        <f>IF($W128="",0,IF($W128&gt;=100%,เงื่อนไข!$L$4,IF($W128&gt;=80%,เงื่อนไข!$K$4,IF($W128&gt;=50%,เงื่อนไข!$J$4,IF($W128&lt;50%,เงื่อนไข!$I$4)))))</f>
        <v>0</v>
      </c>
      <c r="AK128" s="186">
        <f t="shared" si="34"/>
        <v>0</v>
      </c>
      <c r="AL128" s="182">
        <f t="shared" si="35"/>
        <v>0</v>
      </c>
      <c r="AM128" s="182">
        <f>IF(AK128=0,0,AK128/$R128*เงื่อนไข!$B$4)</f>
        <v>0</v>
      </c>
      <c r="AN128" s="188">
        <f t="shared" si="36"/>
        <v>0</v>
      </c>
      <c r="AO128" s="182">
        <f>SUMIF(วันทำงาน!$F$164:$F$254,$B128,วันทำงาน!$K$164:$K$254)</f>
        <v>0</v>
      </c>
      <c r="AP128" s="190">
        <f>IF((AND($W128&gt;=100%,$W128&lt;&gt;"")),เงื่อนไข!$F$8*AH128/$V128,0)</f>
        <v>0</v>
      </c>
      <c r="AQ128" s="193">
        <f>วันทำงาน!AU128</f>
        <v>0</v>
      </c>
      <c r="AR128" s="155"/>
      <c r="AS128" s="155">
        <f>IF(W128="",0,IF($W128&gt;=100%,เงื่อนไข!$P$4,IF($W128&gt;=80%,เงื่อนไข!$O$4,IF($W128&gt;=50%,เงื่อนไข!$N$4,IF($W128&lt;50%,เงื่อนไข!$M$4)))))</f>
        <v>0</v>
      </c>
      <c r="AT128" s="186">
        <f t="shared" si="37"/>
        <v>0</v>
      </c>
      <c r="AU128" s="182">
        <f t="shared" si="38"/>
        <v>0</v>
      </c>
      <c r="AV128" s="182">
        <f>IF(AT128=0,0,AT128/$R128*เงื่อนไข!$B$4)</f>
        <v>0</v>
      </c>
      <c r="AW128" s="188">
        <f t="shared" si="39"/>
        <v>0</v>
      </c>
      <c r="AX128" s="182">
        <f>SUMIF(วันทำงาน!$F$164:$F$254,$B128,วันทำงาน!$L$164:$L$254)</f>
        <v>0</v>
      </c>
      <c r="AY128" s="190">
        <f>IF((AND($W128&gt;=100%,$W128&lt;&gt;"")),เงื่อนไข!$F$8*AQ128/$V128,0)</f>
        <v>0</v>
      </c>
    </row>
    <row r="129" spans="1:51" s="6" customFormat="1" ht="13.2" customHeight="1" x14ac:dyDescent="0.25">
      <c r="A129" s="129" t="str">
        <f>IF(วันทำงาน!A129&lt;&gt;"",วันทำงาน!A129,"")</f>
        <v/>
      </c>
      <c r="B129" s="129" t="str">
        <f>IF(วันทำงาน!B129&lt;&gt;"",วันทำงาน!B129,"")</f>
        <v/>
      </c>
      <c r="C129" s="129"/>
      <c r="D129" s="129" t="str">
        <f>IF(วันทำงาน!C129&lt;&gt;"",วันทำงาน!C129,"")</f>
        <v/>
      </c>
      <c r="E129" s="130" t="str">
        <f>IF(วันทำงาน!D129&lt;&gt;"",วันทำงาน!D129,"")</f>
        <v/>
      </c>
      <c r="F129" s="93" t="str">
        <f>IF(วันทำงาน!E129&lt;&gt;"",วันทำงาน!E129,"")</f>
        <v/>
      </c>
      <c r="G129" s="129" t="str">
        <f>IF(วันทำงาน!F129&lt;&gt;"",วันทำงาน!F129,"")</f>
        <v/>
      </c>
      <c r="H129" s="141" t="str">
        <f>IF(F129="Salesman",วันทำงาน!G129,"")</f>
        <v/>
      </c>
      <c r="I129" s="146" t="str">
        <f>IF($H129="","",AB129/$R129*(100%-เงื่อนไข!$B$4))</f>
        <v/>
      </c>
      <c r="J129" s="146" t="str">
        <f>IF($H129="","",AK129/$R129*(100%-เงื่อนไข!$B$4))</f>
        <v/>
      </c>
      <c r="K129" s="146" t="str">
        <f>IF($H129="","",AT129/$R129*(100%-เงื่อนไข!$B$4))</f>
        <v/>
      </c>
      <c r="L129" s="146" t="str">
        <f t="shared" si="26"/>
        <v/>
      </c>
      <c r="M129" s="147" t="str">
        <f>IF((OR(วันทำงาน!H129="",$F$1="")),"",IF(F129="Salesman",วันทำงาน!H129,""))</f>
        <v/>
      </c>
      <c r="N129" s="115">
        <f>IF($M129="",0,IF($X129="P",Y129*เงื่อนไข!$C$5,0))</f>
        <v>0</v>
      </c>
      <c r="O129" s="115">
        <f>IF($M129="",0,IF($X129="P",AH129*เงื่อนไข!$C$5,0))</f>
        <v>0</v>
      </c>
      <c r="P129" s="146">
        <f>IF($M129="",0,IF($X129="P",AQ129*เงื่อนไข!$C$5,0))</f>
        <v>0</v>
      </c>
      <c r="Q129" s="146">
        <f t="shared" si="27"/>
        <v>0</v>
      </c>
      <c r="R129" s="129" t="str">
        <f>IF(วันทำงาน!J129&lt;&gt;"",วันทำงาน!J129,"")</f>
        <v/>
      </c>
      <c r="S129" s="129" t="str">
        <f>IF(วันทำงาน!K129&lt;&gt;"",วันทำงาน!K129,"")</f>
        <v/>
      </c>
      <c r="T129" s="162" t="str">
        <f>IF(วันทำงาน!AZ129&lt;&gt;"",วันทำงาน!AZ129,"")</f>
        <v/>
      </c>
      <c r="U129" s="110" t="str">
        <f>IF(A129="","",_xlfn.IFNA(VLOOKUP($F129,เงื่อนไข!$A$4:$P$7,3,0),0))</f>
        <v/>
      </c>
      <c r="V129" s="110">
        <f t="shared" si="28"/>
        <v>0</v>
      </c>
      <c r="W129" s="109" t="str">
        <f t="shared" si="29"/>
        <v/>
      </c>
      <c r="X129" s="196" t="str">
        <f t="shared" si="30"/>
        <v/>
      </c>
      <c r="Y129" s="193">
        <f>วันทำงาน!AQ129</f>
        <v>0</v>
      </c>
      <c r="Z129" s="155"/>
      <c r="AA129" s="155">
        <f>IF($W129="",0,IF($W129&gt;=100%,เงื่อนไข!$H$4,IF($W129&gt;=80%,เงื่อนไข!$G$4,IF($W129&gt;=50%,เงื่อนไข!$F$4,IF($W129&lt;50%,เงื่อนไข!$E$4)))))</f>
        <v>0</v>
      </c>
      <c r="AB129" s="186">
        <f t="shared" si="31"/>
        <v>0</v>
      </c>
      <c r="AC129" s="146">
        <f t="shared" si="32"/>
        <v>0</v>
      </c>
      <c r="AD129" s="182">
        <f>IF(AB129=0,0,AB129/$R129*เงื่อนไข!$B$4)</f>
        <v>0</v>
      </c>
      <c r="AE129" s="188">
        <f t="shared" si="33"/>
        <v>0</v>
      </c>
      <c r="AF129" s="182">
        <f>SUMIF(วันทำงาน!$F$164:$F$254,$B129,วันทำงาน!$J$164:$J$254)</f>
        <v>0</v>
      </c>
      <c r="AG129" s="190">
        <f>IF((AND($W129&gt;=100%,$W129&lt;&gt;"")),เงื่อนไข!$F$8*Y129/$V129,0)</f>
        <v>0</v>
      </c>
      <c r="AH129" s="188">
        <f>SUM(วันทำงาน!AR129:AT129,วันทำงาน!AV129:AX129)</f>
        <v>0</v>
      </c>
      <c r="AI129" s="155"/>
      <c r="AJ129" s="155">
        <f>IF($W129="",0,IF($W129&gt;=100%,เงื่อนไข!$L$4,IF($W129&gt;=80%,เงื่อนไข!$K$4,IF($W129&gt;=50%,เงื่อนไข!$J$4,IF($W129&lt;50%,เงื่อนไข!$I$4)))))</f>
        <v>0</v>
      </c>
      <c r="AK129" s="186">
        <f t="shared" si="34"/>
        <v>0</v>
      </c>
      <c r="AL129" s="182">
        <f t="shared" si="35"/>
        <v>0</v>
      </c>
      <c r="AM129" s="182">
        <f>IF(AK129=0,0,AK129/$R129*เงื่อนไข!$B$4)</f>
        <v>0</v>
      </c>
      <c r="AN129" s="188">
        <f t="shared" si="36"/>
        <v>0</v>
      </c>
      <c r="AO129" s="182">
        <f>SUMIF(วันทำงาน!$F$164:$F$254,$B129,วันทำงาน!$K$164:$K$254)</f>
        <v>0</v>
      </c>
      <c r="AP129" s="190">
        <f>IF((AND($W129&gt;=100%,$W129&lt;&gt;"")),เงื่อนไข!$F$8*AH129/$V129,0)</f>
        <v>0</v>
      </c>
      <c r="AQ129" s="193">
        <f>วันทำงาน!AU129</f>
        <v>0</v>
      </c>
      <c r="AR129" s="155"/>
      <c r="AS129" s="155">
        <f>IF(W129="",0,IF($W129&gt;=100%,เงื่อนไข!$P$4,IF($W129&gt;=80%,เงื่อนไข!$O$4,IF($W129&gt;=50%,เงื่อนไข!$N$4,IF($W129&lt;50%,เงื่อนไข!$M$4)))))</f>
        <v>0</v>
      </c>
      <c r="AT129" s="186">
        <f t="shared" si="37"/>
        <v>0</v>
      </c>
      <c r="AU129" s="182">
        <f t="shared" si="38"/>
        <v>0</v>
      </c>
      <c r="AV129" s="182">
        <f>IF(AT129=0,0,AT129/$R129*เงื่อนไข!$B$4)</f>
        <v>0</v>
      </c>
      <c r="AW129" s="188">
        <f t="shared" si="39"/>
        <v>0</v>
      </c>
      <c r="AX129" s="182">
        <f>SUMIF(วันทำงาน!$F$164:$F$254,$B129,วันทำงาน!$L$164:$L$254)</f>
        <v>0</v>
      </c>
      <c r="AY129" s="190">
        <f>IF((AND($W129&gt;=100%,$W129&lt;&gt;"")),เงื่อนไข!$F$8*AQ129/$V129,0)</f>
        <v>0</v>
      </c>
    </row>
    <row r="130" spans="1:51" s="6" customFormat="1" ht="13.2" customHeight="1" x14ac:dyDescent="0.25">
      <c r="A130" s="129" t="str">
        <f>IF(วันทำงาน!A130&lt;&gt;"",วันทำงาน!A130,"")</f>
        <v/>
      </c>
      <c r="B130" s="129" t="str">
        <f>IF(วันทำงาน!B130&lt;&gt;"",วันทำงาน!B130,"")</f>
        <v/>
      </c>
      <c r="C130" s="129"/>
      <c r="D130" s="129" t="str">
        <f>IF(วันทำงาน!C130&lt;&gt;"",วันทำงาน!C130,"")</f>
        <v/>
      </c>
      <c r="E130" s="130" t="str">
        <f>IF(วันทำงาน!D130&lt;&gt;"",วันทำงาน!D130,"")</f>
        <v/>
      </c>
      <c r="F130" s="93" t="str">
        <f>IF(วันทำงาน!E130&lt;&gt;"",วันทำงาน!E130,"")</f>
        <v/>
      </c>
      <c r="G130" s="129" t="str">
        <f>IF(วันทำงาน!F130&lt;&gt;"",วันทำงาน!F130,"")</f>
        <v/>
      </c>
      <c r="H130" s="141" t="str">
        <f>IF(F130="Salesman",วันทำงาน!G130,"")</f>
        <v/>
      </c>
      <c r="I130" s="146" t="str">
        <f>IF($H130="","",AB130/$R130*(100%-เงื่อนไข!$B$4))</f>
        <v/>
      </c>
      <c r="J130" s="146" t="str">
        <f>IF($H130="","",AK130/$R130*(100%-เงื่อนไข!$B$4))</f>
        <v/>
      </c>
      <c r="K130" s="146" t="str">
        <f>IF($H130="","",AT130/$R130*(100%-เงื่อนไข!$B$4))</f>
        <v/>
      </c>
      <c r="L130" s="146" t="str">
        <f t="shared" si="26"/>
        <v/>
      </c>
      <c r="M130" s="147" t="str">
        <f>IF((OR(วันทำงาน!H130="",$F$1="")),"",IF(F130="Salesman",วันทำงาน!H130,""))</f>
        <v/>
      </c>
      <c r="N130" s="115">
        <f>IF($M130="",0,IF($X130="P",Y130*เงื่อนไข!$C$5,0))</f>
        <v>0</v>
      </c>
      <c r="O130" s="115">
        <f>IF($M130="",0,IF($X130="P",AH130*เงื่อนไข!$C$5,0))</f>
        <v>0</v>
      </c>
      <c r="P130" s="146">
        <f>IF($M130="",0,IF($X130="P",AQ130*เงื่อนไข!$C$5,0))</f>
        <v>0</v>
      </c>
      <c r="Q130" s="146">
        <f t="shared" si="27"/>
        <v>0</v>
      </c>
      <c r="R130" s="129" t="str">
        <f>IF(วันทำงาน!J130&lt;&gt;"",วันทำงาน!J130,"")</f>
        <v/>
      </c>
      <c r="S130" s="129" t="str">
        <f>IF(วันทำงาน!K130&lt;&gt;"",วันทำงาน!K130,"")</f>
        <v/>
      </c>
      <c r="T130" s="162" t="str">
        <f>IF(วันทำงาน!AZ130&lt;&gt;"",วันทำงาน!AZ130,"")</f>
        <v/>
      </c>
      <c r="U130" s="110" t="str">
        <f>IF(A130="","",_xlfn.IFNA(VLOOKUP($F130,เงื่อนไข!$A$4:$P$7,3,0),0))</f>
        <v/>
      </c>
      <c r="V130" s="110">
        <f t="shared" si="28"/>
        <v>0</v>
      </c>
      <c r="W130" s="109" t="str">
        <f t="shared" si="29"/>
        <v/>
      </c>
      <c r="X130" s="196" t="str">
        <f t="shared" si="30"/>
        <v/>
      </c>
      <c r="Y130" s="193">
        <f>วันทำงาน!AQ130</f>
        <v>0</v>
      </c>
      <c r="Z130" s="155"/>
      <c r="AA130" s="155">
        <f>IF($W130="",0,IF($W130&gt;=100%,เงื่อนไข!$H$4,IF($W130&gt;=80%,เงื่อนไข!$G$4,IF($W130&gt;=50%,เงื่อนไข!$F$4,IF($W130&lt;50%,เงื่อนไข!$E$4)))))</f>
        <v>0</v>
      </c>
      <c r="AB130" s="186">
        <f t="shared" si="31"/>
        <v>0</v>
      </c>
      <c r="AC130" s="146">
        <f t="shared" si="32"/>
        <v>0</v>
      </c>
      <c r="AD130" s="182">
        <f>IF(AB130=0,0,AB130/$R130*เงื่อนไข!$B$4)</f>
        <v>0</v>
      </c>
      <c r="AE130" s="188">
        <f t="shared" si="33"/>
        <v>0</v>
      </c>
      <c r="AF130" s="182">
        <f>SUMIF(วันทำงาน!$F$164:$F$254,$B130,วันทำงาน!$J$164:$J$254)</f>
        <v>0</v>
      </c>
      <c r="AG130" s="190">
        <f>IF((AND($W130&gt;=100%,$W130&lt;&gt;"")),เงื่อนไข!$F$8*Y130/$V130,0)</f>
        <v>0</v>
      </c>
      <c r="AH130" s="188">
        <f>SUM(วันทำงาน!AR130:AT130,วันทำงาน!AV130:AX130)</f>
        <v>0</v>
      </c>
      <c r="AI130" s="155"/>
      <c r="AJ130" s="155">
        <f>IF($W130="",0,IF($W130&gt;=100%,เงื่อนไข!$L$4,IF($W130&gt;=80%,เงื่อนไข!$K$4,IF($W130&gt;=50%,เงื่อนไข!$J$4,IF($W130&lt;50%,เงื่อนไข!$I$4)))))</f>
        <v>0</v>
      </c>
      <c r="AK130" s="186">
        <f t="shared" si="34"/>
        <v>0</v>
      </c>
      <c r="AL130" s="182">
        <f t="shared" si="35"/>
        <v>0</v>
      </c>
      <c r="AM130" s="182">
        <f>IF(AK130=0,0,AK130/$R130*เงื่อนไข!$B$4)</f>
        <v>0</v>
      </c>
      <c r="AN130" s="188">
        <f t="shared" si="36"/>
        <v>0</v>
      </c>
      <c r="AO130" s="182">
        <f>SUMIF(วันทำงาน!$F$164:$F$254,$B130,วันทำงาน!$K$164:$K$254)</f>
        <v>0</v>
      </c>
      <c r="AP130" s="190">
        <f>IF((AND($W130&gt;=100%,$W130&lt;&gt;"")),เงื่อนไข!$F$8*AH130/$V130,0)</f>
        <v>0</v>
      </c>
      <c r="AQ130" s="193">
        <f>วันทำงาน!AU130</f>
        <v>0</v>
      </c>
      <c r="AR130" s="155"/>
      <c r="AS130" s="155">
        <f>IF(W130="",0,IF($W130&gt;=100%,เงื่อนไข!$P$4,IF($W130&gt;=80%,เงื่อนไข!$O$4,IF($W130&gt;=50%,เงื่อนไข!$N$4,IF($W130&lt;50%,เงื่อนไข!$M$4)))))</f>
        <v>0</v>
      </c>
      <c r="AT130" s="186">
        <f t="shared" si="37"/>
        <v>0</v>
      </c>
      <c r="AU130" s="182">
        <f t="shared" si="38"/>
        <v>0</v>
      </c>
      <c r="AV130" s="182">
        <f>IF(AT130=0,0,AT130/$R130*เงื่อนไข!$B$4)</f>
        <v>0</v>
      </c>
      <c r="AW130" s="188">
        <f t="shared" si="39"/>
        <v>0</v>
      </c>
      <c r="AX130" s="182">
        <f>SUMIF(วันทำงาน!$F$164:$F$254,$B130,วันทำงาน!$L$164:$L$254)</f>
        <v>0</v>
      </c>
      <c r="AY130" s="190">
        <f>IF((AND($W130&gt;=100%,$W130&lt;&gt;"")),เงื่อนไข!$F$8*AQ130/$V130,0)</f>
        <v>0</v>
      </c>
    </row>
    <row r="131" spans="1:51" s="6" customFormat="1" ht="13.2" customHeight="1" x14ac:dyDescent="0.25">
      <c r="A131" s="129" t="str">
        <f>IF(วันทำงาน!A131&lt;&gt;"",วันทำงาน!A131,"")</f>
        <v/>
      </c>
      <c r="B131" s="129" t="str">
        <f>IF(วันทำงาน!B131&lt;&gt;"",วันทำงาน!B131,"")</f>
        <v/>
      </c>
      <c r="C131" s="129"/>
      <c r="D131" s="129" t="str">
        <f>IF(วันทำงาน!C131&lt;&gt;"",วันทำงาน!C131,"")</f>
        <v/>
      </c>
      <c r="E131" s="130" t="str">
        <f>IF(วันทำงาน!D131&lt;&gt;"",วันทำงาน!D131,"")</f>
        <v/>
      </c>
      <c r="F131" s="93" t="str">
        <f>IF(วันทำงาน!E131&lt;&gt;"",วันทำงาน!E131,"")</f>
        <v/>
      </c>
      <c r="G131" s="129" t="str">
        <f>IF(วันทำงาน!F131&lt;&gt;"",วันทำงาน!F131,"")</f>
        <v/>
      </c>
      <c r="H131" s="141" t="str">
        <f>IF(F131="Salesman",วันทำงาน!G131,"")</f>
        <v/>
      </c>
      <c r="I131" s="146" t="str">
        <f>IF($H131="","",AB131/$R131*(100%-เงื่อนไข!$B$4))</f>
        <v/>
      </c>
      <c r="J131" s="146" t="str">
        <f>IF($H131="","",AK131/$R131*(100%-เงื่อนไข!$B$4))</f>
        <v/>
      </c>
      <c r="K131" s="146" t="str">
        <f>IF($H131="","",AT131/$R131*(100%-เงื่อนไข!$B$4))</f>
        <v/>
      </c>
      <c r="L131" s="146" t="str">
        <f t="shared" si="26"/>
        <v/>
      </c>
      <c r="M131" s="147" t="str">
        <f>IF((OR(วันทำงาน!H131="",$F$1="")),"",IF(F131="Salesman",วันทำงาน!H131,""))</f>
        <v/>
      </c>
      <c r="N131" s="115">
        <f>IF($M131="",0,IF($X131="P",Y131*เงื่อนไข!$C$5,0))</f>
        <v>0</v>
      </c>
      <c r="O131" s="115">
        <f>IF($M131="",0,IF($X131="P",AH131*เงื่อนไข!$C$5,0))</f>
        <v>0</v>
      </c>
      <c r="P131" s="146">
        <f>IF($M131="",0,IF($X131="P",AQ131*เงื่อนไข!$C$5,0))</f>
        <v>0</v>
      </c>
      <c r="Q131" s="146">
        <f t="shared" si="27"/>
        <v>0</v>
      </c>
      <c r="R131" s="129" t="str">
        <f>IF(วันทำงาน!J131&lt;&gt;"",วันทำงาน!J131,"")</f>
        <v/>
      </c>
      <c r="S131" s="129" t="str">
        <f>IF(วันทำงาน!K131&lt;&gt;"",วันทำงาน!K131,"")</f>
        <v/>
      </c>
      <c r="T131" s="162" t="str">
        <f>IF(วันทำงาน!AZ131&lt;&gt;"",วันทำงาน!AZ131,"")</f>
        <v/>
      </c>
      <c r="U131" s="110" t="str">
        <f>IF(A131="","",_xlfn.IFNA(VLOOKUP($F131,เงื่อนไข!$A$4:$P$7,3,0),0))</f>
        <v/>
      </c>
      <c r="V131" s="110">
        <f t="shared" si="28"/>
        <v>0</v>
      </c>
      <c r="W131" s="109" t="str">
        <f t="shared" si="29"/>
        <v/>
      </c>
      <c r="X131" s="196" t="str">
        <f t="shared" si="30"/>
        <v/>
      </c>
      <c r="Y131" s="193">
        <f>วันทำงาน!AQ131</f>
        <v>0</v>
      </c>
      <c r="Z131" s="155"/>
      <c r="AA131" s="155">
        <f>IF($W131="",0,IF($W131&gt;=100%,เงื่อนไข!$H$4,IF($W131&gt;=80%,เงื่อนไข!$G$4,IF($W131&gt;=50%,เงื่อนไข!$F$4,IF($W131&lt;50%,เงื่อนไข!$E$4)))))</f>
        <v>0</v>
      </c>
      <c r="AB131" s="186">
        <f t="shared" si="31"/>
        <v>0</v>
      </c>
      <c r="AC131" s="146">
        <f t="shared" si="32"/>
        <v>0</v>
      </c>
      <c r="AD131" s="182">
        <f>IF(AB131=0,0,AB131/$R131*เงื่อนไข!$B$4)</f>
        <v>0</v>
      </c>
      <c r="AE131" s="188">
        <f t="shared" si="33"/>
        <v>0</v>
      </c>
      <c r="AF131" s="182">
        <f>SUMIF(วันทำงาน!$F$164:$F$254,$B131,วันทำงาน!$J$164:$J$254)</f>
        <v>0</v>
      </c>
      <c r="AG131" s="190">
        <f>IF((AND($W131&gt;=100%,$W131&lt;&gt;"")),เงื่อนไข!$F$8*Y131/$V131,0)</f>
        <v>0</v>
      </c>
      <c r="AH131" s="188">
        <f>SUM(วันทำงาน!AR131:AT131,วันทำงาน!AV131:AX131)</f>
        <v>0</v>
      </c>
      <c r="AI131" s="155"/>
      <c r="AJ131" s="155">
        <f>IF($W131="",0,IF($W131&gt;=100%,เงื่อนไข!$L$4,IF($W131&gt;=80%,เงื่อนไข!$K$4,IF($W131&gt;=50%,เงื่อนไข!$J$4,IF($W131&lt;50%,เงื่อนไข!$I$4)))))</f>
        <v>0</v>
      </c>
      <c r="AK131" s="186">
        <f t="shared" si="34"/>
        <v>0</v>
      </c>
      <c r="AL131" s="182">
        <f t="shared" si="35"/>
        <v>0</v>
      </c>
      <c r="AM131" s="182">
        <f>IF(AK131=0,0,AK131/$R131*เงื่อนไข!$B$4)</f>
        <v>0</v>
      </c>
      <c r="AN131" s="188">
        <f t="shared" si="36"/>
        <v>0</v>
      </c>
      <c r="AO131" s="182">
        <f>SUMIF(วันทำงาน!$F$164:$F$254,$B131,วันทำงาน!$K$164:$K$254)</f>
        <v>0</v>
      </c>
      <c r="AP131" s="190">
        <f>IF((AND($W131&gt;=100%,$W131&lt;&gt;"")),เงื่อนไข!$F$8*AH131/$V131,0)</f>
        <v>0</v>
      </c>
      <c r="AQ131" s="193">
        <f>วันทำงาน!AU131</f>
        <v>0</v>
      </c>
      <c r="AR131" s="155"/>
      <c r="AS131" s="155">
        <f>IF(W131="",0,IF($W131&gt;=100%,เงื่อนไข!$P$4,IF($W131&gt;=80%,เงื่อนไข!$O$4,IF($W131&gt;=50%,เงื่อนไข!$N$4,IF($W131&lt;50%,เงื่อนไข!$M$4)))))</f>
        <v>0</v>
      </c>
      <c r="AT131" s="186">
        <f t="shared" si="37"/>
        <v>0</v>
      </c>
      <c r="AU131" s="182">
        <f t="shared" si="38"/>
        <v>0</v>
      </c>
      <c r="AV131" s="182">
        <f>IF(AT131=0,0,AT131/$R131*เงื่อนไข!$B$4)</f>
        <v>0</v>
      </c>
      <c r="AW131" s="188">
        <f t="shared" si="39"/>
        <v>0</v>
      </c>
      <c r="AX131" s="182">
        <f>SUMIF(วันทำงาน!$F$164:$F$254,$B131,วันทำงาน!$L$164:$L$254)</f>
        <v>0</v>
      </c>
      <c r="AY131" s="190">
        <f>IF((AND($W131&gt;=100%,$W131&lt;&gt;"")),เงื่อนไข!$F$8*AQ131/$V131,0)</f>
        <v>0</v>
      </c>
    </row>
    <row r="132" spans="1:51" s="6" customFormat="1" ht="13.2" customHeight="1" x14ac:dyDescent="0.25">
      <c r="A132" s="129" t="str">
        <f>IF(วันทำงาน!A132&lt;&gt;"",วันทำงาน!A132,"")</f>
        <v/>
      </c>
      <c r="B132" s="129" t="str">
        <f>IF(วันทำงาน!B132&lt;&gt;"",วันทำงาน!B132,"")</f>
        <v/>
      </c>
      <c r="C132" s="129"/>
      <c r="D132" s="129" t="str">
        <f>IF(วันทำงาน!C132&lt;&gt;"",วันทำงาน!C132,"")</f>
        <v/>
      </c>
      <c r="E132" s="130" t="str">
        <f>IF(วันทำงาน!D132&lt;&gt;"",วันทำงาน!D132,"")</f>
        <v/>
      </c>
      <c r="F132" s="93" t="str">
        <f>IF(วันทำงาน!E132&lt;&gt;"",วันทำงาน!E132,"")</f>
        <v/>
      </c>
      <c r="G132" s="129" t="str">
        <f>IF(วันทำงาน!F132&lt;&gt;"",วันทำงาน!F132,"")</f>
        <v/>
      </c>
      <c r="H132" s="141" t="str">
        <f>IF(F132="Salesman",วันทำงาน!G132,"")</f>
        <v/>
      </c>
      <c r="I132" s="146" t="str">
        <f>IF($H132="","",AB132/$R132*(100%-เงื่อนไข!$B$4))</f>
        <v/>
      </c>
      <c r="J132" s="146" t="str">
        <f>IF($H132="","",AK132/$R132*(100%-เงื่อนไข!$B$4))</f>
        <v/>
      </c>
      <c r="K132" s="146" t="str">
        <f>IF($H132="","",AT132/$R132*(100%-เงื่อนไข!$B$4))</f>
        <v/>
      </c>
      <c r="L132" s="146" t="str">
        <f t="shared" si="26"/>
        <v/>
      </c>
      <c r="M132" s="147" t="str">
        <f>IF((OR(วันทำงาน!H132="",$F$1="")),"",IF(F132="Salesman",วันทำงาน!H132,""))</f>
        <v/>
      </c>
      <c r="N132" s="115">
        <f>IF($M132="",0,IF($X132="P",Y132*เงื่อนไข!$C$5,0))</f>
        <v>0</v>
      </c>
      <c r="O132" s="115">
        <f>IF($M132="",0,IF($X132="P",AH132*เงื่อนไข!$C$5,0))</f>
        <v>0</v>
      </c>
      <c r="P132" s="146">
        <f>IF($M132="",0,IF($X132="P",AQ132*เงื่อนไข!$C$5,0))</f>
        <v>0</v>
      </c>
      <c r="Q132" s="146">
        <f t="shared" si="27"/>
        <v>0</v>
      </c>
      <c r="R132" s="129" t="str">
        <f>IF(วันทำงาน!J132&lt;&gt;"",วันทำงาน!J132,"")</f>
        <v/>
      </c>
      <c r="S132" s="129" t="str">
        <f>IF(วันทำงาน!K132&lt;&gt;"",วันทำงาน!K132,"")</f>
        <v/>
      </c>
      <c r="T132" s="162" t="str">
        <f>IF(วันทำงาน!AZ132&lt;&gt;"",วันทำงาน!AZ132,"")</f>
        <v/>
      </c>
      <c r="U132" s="110" t="str">
        <f>IF(A132="","",_xlfn.IFNA(VLOOKUP($F132,เงื่อนไข!$A$4:$P$7,3,0),0))</f>
        <v/>
      </c>
      <c r="V132" s="110">
        <f t="shared" si="28"/>
        <v>0</v>
      </c>
      <c r="W132" s="109" t="str">
        <f t="shared" si="29"/>
        <v/>
      </c>
      <c r="X132" s="196" t="str">
        <f t="shared" si="30"/>
        <v/>
      </c>
      <c r="Y132" s="193">
        <f>วันทำงาน!AQ132</f>
        <v>0</v>
      </c>
      <c r="Z132" s="155"/>
      <c r="AA132" s="155">
        <f>IF($W132="",0,IF($W132&gt;=100%,เงื่อนไข!$H$4,IF($W132&gt;=80%,เงื่อนไข!$G$4,IF($W132&gt;=50%,เงื่อนไข!$F$4,IF($W132&lt;50%,เงื่อนไข!$E$4)))))</f>
        <v>0</v>
      </c>
      <c r="AB132" s="186">
        <f t="shared" si="31"/>
        <v>0</v>
      </c>
      <c r="AC132" s="146">
        <f t="shared" si="32"/>
        <v>0</v>
      </c>
      <c r="AD132" s="182">
        <f>IF(AB132=0,0,AB132/$R132*เงื่อนไข!$B$4)</f>
        <v>0</v>
      </c>
      <c r="AE132" s="188">
        <f t="shared" si="33"/>
        <v>0</v>
      </c>
      <c r="AF132" s="182">
        <f>SUMIF(วันทำงาน!$F$164:$F$254,$B132,วันทำงาน!$J$164:$J$254)</f>
        <v>0</v>
      </c>
      <c r="AG132" s="190">
        <f>IF((AND($W132&gt;=100%,$W132&lt;&gt;"")),เงื่อนไข!$F$8*Y132/$V132,0)</f>
        <v>0</v>
      </c>
      <c r="AH132" s="188">
        <f>SUM(วันทำงาน!AR132:AT132,วันทำงาน!AV132:AX132)</f>
        <v>0</v>
      </c>
      <c r="AI132" s="155"/>
      <c r="AJ132" s="155">
        <f>IF($W132="",0,IF($W132&gt;=100%,เงื่อนไข!$L$4,IF($W132&gt;=80%,เงื่อนไข!$K$4,IF($W132&gt;=50%,เงื่อนไข!$J$4,IF($W132&lt;50%,เงื่อนไข!$I$4)))))</f>
        <v>0</v>
      </c>
      <c r="AK132" s="186">
        <f t="shared" si="34"/>
        <v>0</v>
      </c>
      <c r="AL132" s="182">
        <f t="shared" si="35"/>
        <v>0</v>
      </c>
      <c r="AM132" s="182">
        <f>IF(AK132=0,0,AK132/$R132*เงื่อนไข!$B$4)</f>
        <v>0</v>
      </c>
      <c r="AN132" s="188">
        <f t="shared" si="36"/>
        <v>0</v>
      </c>
      <c r="AO132" s="182">
        <f>SUMIF(วันทำงาน!$F$164:$F$254,$B132,วันทำงาน!$K$164:$K$254)</f>
        <v>0</v>
      </c>
      <c r="AP132" s="190">
        <f>IF((AND($W132&gt;=100%,$W132&lt;&gt;"")),เงื่อนไข!$F$8*AH132/$V132,0)</f>
        <v>0</v>
      </c>
      <c r="AQ132" s="193">
        <f>วันทำงาน!AU132</f>
        <v>0</v>
      </c>
      <c r="AR132" s="155"/>
      <c r="AS132" s="155">
        <f>IF(W132="",0,IF($W132&gt;=100%,เงื่อนไข!$P$4,IF($W132&gt;=80%,เงื่อนไข!$O$4,IF($W132&gt;=50%,เงื่อนไข!$N$4,IF($W132&lt;50%,เงื่อนไข!$M$4)))))</f>
        <v>0</v>
      </c>
      <c r="AT132" s="186">
        <f t="shared" si="37"/>
        <v>0</v>
      </c>
      <c r="AU132" s="182">
        <f t="shared" si="38"/>
        <v>0</v>
      </c>
      <c r="AV132" s="182">
        <f>IF(AT132=0,0,AT132/$R132*เงื่อนไข!$B$4)</f>
        <v>0</v>
      </c>
      <c r="AW132" s="188">
        <f t="shared" si="39"/>
        <v>0</v>
      </c>
      <c r="AX132" s="182">
        <f>SUMIF(วันทำงาน!$F$164:$F$254,$B132,วันทำงาน!$L$164:$L$254)</f>
        <v>0</v>
      </c>
      <c r="AY132" s="190">
        <f>IF((AND($W132&gt;=100%,$W132&lt;&gt;"")),เงื่อนไข!$F$8*AQ132/$V132,0)</f>
        <v>0</v>
      </c>
    </row>
    <row r="133" spans="1:51" s="6" customFormat="1" ht="13.2" customHeight="1" x14ac:dyDescent="0.25">
      <c r="A133" s="129" t="str">
        <f>IF(วันทำงาน!A133&lt;&gt;"",วันทำงาน!A133,"")</f>
        <v/>
      </c>
      <c r="B133" s="129" t="str">
        <f>IF(วันทำงาน!B133&lt;&gt;"",วันทำงาน!B133,"")</f>
        <v/>
      </c>
      <c r="C133" s="129"/>
      <c r="D133" s="129" t="str">
        <f>IF(วันทำงาน!C133&lt;&gt;"",วันทำงาน!C133,"")</f>
        <v/>
      </c>
      <c r="E133" s="130" t="str">
        <f>IF(วันทำงาน!D133&lt;&gt;"",วันทำงาน!D133,"")</f>
        <v/>
      </c>
      <c r="F133" s="93" t="str">
        <f>IF(วันทำงาน!E133&lt;&gt;"",วันทำงาน!E133,"")</f>
        <v/>
      </c>
      <c r="G133" s="129" t="str">
        <f>IF(วันทำงาน!F133&lt;&gt;"",วันทำงาน!F133,"")</f>
        <v/>
      </c>
      <c r="H133" s="141" t="str">
        <f>IF(F133="Salesman",วันทำงาน!G133,"")</f>
        <v/>
      </c>
      <c r="I133" s="146" t="str">
        <f>IF($H133="","",AB133/$R133*(100%-เงื่อนไข!$B$4))</f>
        <v/>
      </c>
      <c r="J133" s="146" t="str">
        <f>IF($H133="","",AK133/$R133*(100%-เงื่อนไข!$B$4))</f>
        <v/>
      </c>
      <c r="K133" s="146" t="str">
        <f>IF($H133="","",AT133/$R133*(100%-เงื่อนไข!$B$4))</f>
        <v/>
      </c>
      <c r="L133" s="146" t="str">
        <f t="shared" si="26"/>
        <v/>
      </c>
      <c r="M133" s="147" t="str">
        <f>IF((OR(วันทำงาน!H133="",$F$1="")),"",IF(F133="Salesman",วันทำงาน!H133,""))</f>
        <v/>
      </c>
      <c r="N133" s="115">
        <f>IF($M133="",0,IF($X133="P",Y133*เงื่อนไข!$C$5,0))</f>
        <v>0</v>
      </c>
      <c r="O133" s="115">
        <f>IF($M133="",0,IF($X133="P",AH133*เงื่อนไข!$C$5,0))</f>
        <v>0</v>
      </c>
      <c r="P133" s="146">
        <f>IF($M133="",0,IF($X133="P",AQ133*เงื่อนไข!$C$5,0))</f>
        <v>0</v>
      </c>
      <c r="Q133" s="146">
        <f t="shared" si="27"/>
        <v>0</v>
      </c>
      <c r="R133" s="129" t="str">
        <f>IF(วันทำงาน!J133&lt;&gt;"",วันทำงาน!J133,"")</f>
        <v/>
      </c>
      <c r="S133" s="129" t="str">
        <f>IF(วันทำงาน!K133&lt;&gt;"",วันทำงาน!K133,"")</f>
        <v/>
      </c>
      <c r="T133" s="162" t="str">
        <f>IF(วันทำงาน!AZ133&lt;&gt;"",วันทำงาน!AZ133,"")</f>
        <v/>
      </c>
      <c r="U133" s="110" t="str">
        <f>IF(A133="","",_xlfn.IFNA(VLOOKUP($F133,เงื่อนไข!$A$4:$P$7,3,0),0))</f>
        <v/>
      </c>
      <c r="V133" s="110">
        <f t="shared" si="28"/>
        <v>0</v>
      </c>
      <c r="W133" s="109" t="str">
        <f t="shared" si="29"/>
        <v/>
      </c>
      <c r="X133" s="196" t="str">
        <f t="shared" si="30"/>
        <v/>
      </c>
      <c r="Y133" s="193">
        <f>วันทำงาน!AQ133</f>
        <v>0</v>
      </c>
      <c r="Z133" s="155"/>
      <c r="AA133" s="155">
        <f>IF($W133="",0,IF($W133&gt;=100%,เงื่อนไข!$H$4,IF($W133&gt;=80%,เงื่อนไข!$G$4,IF($W133&gt;=50%,เงื่อนไข!$F$4,IF($W133&lt;50%,เงื่อนไข!$E$4)))))</f>
        <v>0</v>
      </c>
      <c r="AB133" s="186">
        <f t="shared" si="31"/>
        <v>0</v>
      </c>
      <c r="AC133" s="146">
        <f t="shared" si="32"/>
        <v>0</v>
      </c>
      <c r="AD133" s="182">
        <f>IF(AB133=0,0,AB133/$R133*เงื่อนไข!$B$4)</f>
        <v>0</v>
      </c>
      <c r="AE133" s="188">
        <f t="shared" si="33"/>
        <v>0</v>
      </c>
      <c r="AF133" s="182">
        <f>SUMIF(วันทำงาน!$F$164:$F$254,$B133,วันทำงาน!$J$164:$J$254)</f>
        <v>0</v>
      </c>
      <c r="AG133" s="190">
        <f>IF((AND($W133&gt;=100%,$W133&lt;&gt;"")),เงื่อนไข!$F$8*Y133/$V133,0)</f>
        <v>0</v>
      </c>
      <c r="AH133" s="188">
        <f>SUM(วันทำงาน!AR133:AT133,วันทำงาน!AV133:AX133)</f>
        <v>0</v>
      </c>
      <c r="AI133" s="155"/>
      <c r="AJ133" s="155">
        <f>IF($W133="",0,IF($W133&gt;=100%,เงื่อนไข!$L$4,IF($W133&gt;=80%,เงื่อนไข!$K$4,IF($W133&gt;=50%,เงื่อนไข!$J$4,IF($W133&lt;50%,เงื่อนไข!$I$4)))))</f>
        <v>0</v>
      </c>
      <c r="AK133" s="186">
        <f t="shared" si="34"/>
        <v>0</v>
      </c>
      <c r="AL133" s="182">
        <f t="shared" si="35"/>
        <v>0</v>
      </c>
      <c r="AM133" s="182">
        <f>IF(AK133=0,0,AK133/$R133*เงื่อนไข!$B$4)</f>
        <v>0</v>
      </c>
      <c r="AN133" s="188">
        <f t="shared" si="36"/>
        <v>0</v>
      </c>
      <c r="AO133" s="182">
        <f>SUMIF(วันทำงาน!$F$164:$F$254,$B133,วันทำงาน!$K$164:$K$254)</f>
        <v>0</v>
      </c>
      <c r="AP133" s="190">
        <f>IF((AND($W133&gt;=100%,$W133&lt;&gt;"")),เงื่อนไข!$F$8*AH133/$V133,0)</f>
        <v>0</v>
      </c>
      <c r="AQ133" s="193">
        <f>วันทำงาน!AU133</f>
        <v>0</v>
      </c>
      <c r="AR133" s="155"/>
      <c r="AS133" s="155">
        <f>IF(W133="",0,IF($W133&gt;=100%,เงื่อนไข!$P$4,IF($W133&gt;=80%,เงื่อนไข!$O$4,IF($W133&gt;=50%,เงื่อนไข!$N$4,IF($W133&lt;50%,เงื่อนไข!$M$4)))))</f>
        <v>0</v>
      </c>
      <c r="AT133" s="186">
        <f t="shared" si="37"/>
        <v>0</v>
      </c>
      <c r="AU133" s="182">
        <f t="shared" si="38"/>
        <v>0</v>
      </c>
      <c r="AV133" s="182">
        <f>IF(AT133=0,0,AT133/$R133*เงื่อนไข!$B$4)</f>
        <v>0</v>
      </c>
      <c r="AW133" s="188">
        <f t="shared" si="39"/>
        <v>0</v>
      </c>
      <c r="AX133" s="182">
        <f>SUMIF(วันทำงาน!$F$164:$F$254,$B133,วันทำงาน!$L$164:$L$254)</f>
        <v>0</v>
      </c>
      <c r="AY133" s="190">
        <f>IF((AND($W133&gt;=100%,$W133&lt;&gt;"")),เงื่อนไข!$F$8*AQ133/$V133,0)</f>
        <v>0</v>
      </c>
    </row>
    <row r="134" spans="1:51" s="6" customFormat="1" ht="13.2" customHeight="1" x14ac:dyDescent="0.25">
      <c r="A134" s="129" t="str">
        <f>IF(วันทำงาน!A134&lt;&gt;"",วันทำงาน!A134,"")</f>
        <v/>
      </c>
      <c r="B134" s="129" t="str">
        <f>IF(วันทำงาน!B134&lt;&gt;"",วันทำงาน!B134,"")</f>
        <v/>
      </c>
      <c r="C134" s="129"/>
      <c r="D134" s="129" t="str">
        <f>IF(วันทำงาน!C134&lt;&gt;"",วันทำงาน!C134,"")</f>
        <v/>
      </c>
      <c r="E134" s="130" t="str">
        <f>IF(วันทำงาน!D134&lt;&gt;"",วันทำงาน!D134,"")</f>
        <v/>
      </c>
      <c r="F134" s="93" t="str">
        <f>IF(วันทำงาน!E134&lt;&gt;"",วันทำงาน!E134,"")</f>
        <v/>
      </c>
      <c r="G134" s="129" t="str">
        <f>IF(วันทำงาน!F134&lt;&gt;"",วันทำงาน!F134,"")</f>
        <v/>
      </c>
      <c r="H134" s="141" t="str">
        <f>IF(F134="Salesman",วันทำงาน!G134,"")</f>
        <v/>
      </c>
      <c r="I134" s="146" t="str">
        <f>IF($H134="","",AB134/$R134*(100%-เงื่อนไข!$B$4))</f>
        <v/>
      </c>
      <c r="J134" s="146" t="str">
        <f>IF($H134="","",AK134/$R134*(100%-เงื่อนไข!$B$4))</f>
        <v/>
      </c>
      <c r="K134" s="146" t="str">
        <f>IF($H134="","",AT134/$R134*(100%-เงื่อนไข!$B$4))</f>
        <v/>
      </c>
      <c r="L134" s="146" t="str">
        <f t="shared" si="26"/>
        <v/>
      </c>
      <c r="M134" s="147" t="str">
        <f>IF((OR(วันทำงาน!H134="",$F$1="")),"",IF(F134="Salesman",วันทำงาน!H134,""))</f>
        <v/>
      </c>
      <c r="N134" s="115">
        <f>IF($M134="",0,IF($X134="P",Y134*เงื่อนไข!$C$5,0))</f>
        <v>0</v>
      </c>
      <c r="O134" s="115">
        <f>IF($M134="",0,IF($X134="P",AH134*เงื่อนไข!$C$5,0))</f>
        <v>0</v>
      </c>
      <c r="P134" s="146">
        <f>IF($M134="",0,IF($X134="P",AQ134*เงื่อนไข!$C$5,0))</f>
        <v>0</v>
      </c>
      <c r="Q134" s="146">
        <f t="shared" si="27"/>
        <v>0</v>
      </c>
      <c r="R134" s="129" t="str">
        <f>IF(วันทำงาน!J134&lt;&gt;"",วันทำงาน!J134,"")</f>
        <v/>
      </c>
      <c r="S134" s="129" t="str">
        <f>IF(วันทำงาน!K134&lt;&gt;"",วันทำงาน!K134,"")</f>
        <v/>
      </c>
      <c r="T134" s="162" t="str">
        <f>IF(วันทำงาน!AZ134&lt;&gt;"",วันทำงาน!AZ134,"")</f>
        <v/>
      </c>
      <c r="U134" s="110" t="str">
        <f>IF(A134="","",_xlfn.IFNA(VLOOKUP($F134,เงื่อนไข!$A$4:$P$7,3,0),0))</f>
        <v/>
      </c>
      <c r="V134" s="110">
        <f t="shared" si="28"/>
        <v>0</v>
      </c>
      <c r="W134" s="109" t="str">
        <f t="shared" si="29"/>
        <v/>
      </c>
      <c r="X134" s="196" t="str">
        <f t="shared" si="30"/>
        <v/>
      </c>
      <c r="Y134" s="193">
        <f>วันทำงาน!AQ134</f>
        <v>0</v>
      </c>
      <c r="Z134" s="155"/>
      <c r="AA134" s="155">
        <f>IF($W134="",0,IF($W134&gt;=100%,เงื่อนไข!$H$4,IF($W134&gt;=80%,เงื่อนไข!$G$4,IF($W134&gt;=50%,เงื่อนไข!$F$4,IF($W134&lt;50%,เงื่อนไข!$E$4)))))</f>
        <v>0</v>
      </c>
      <c r="AB134" s="186">
        <f t="shared" si="31"/>
        <v>0</v>
      </c>
      <c r="AC134" s="146">
        <f t="shared" si="32"/>
        <v>0</v>
      </c>
      <c r="AD134" s="182">
        <f>IF(AB134=0,0,AB134/$R134*เงื่อนไข!$B$4)</f>
        <v>0</v>
      </c>
      <c r="AE134" s="188">
        <f t="shared" si="33"/>
        <v>0</v>
      </c>
      <c r="AF134" s="182">
        <f>SUMIF(วันทำงาน!$F$164:$F$254,$B134,วันทำงาน!$J$164:$J$254)</f>
        <v>0</v>
      </c>
      <c r="AG134" s="190">
        <f>IF((AND($W134&gt;=100%,$W134&lt;&gt;"")),เงื่อนไข!$F$8*Y134/$V134,0)</f>
        <v>0</v>
      </c>
      <c r="AH134" s="188">
        <f>SUM(วันทำงาน!AR134:AT134,วันทำงาน!AV134:AX134)</f>
        <v>0</v>
      </c>
      <c r="AI134" s="155"/>
      <c r="AJ134" s="155">
        <f>IF($W134="",0,IF($W134&gt;=100%,เงื่อนไข!$L$4,IF($W134&gt;=80%,เงื่อนไข!$K$4,IF($W134&gt;=50%,เงื่อนไข!$J$4,IF($W134&lt;50%,เงื่อนไข!$I$4)))))</f>
        <v>0</v>
      </c>
      <c r="AK134" s="186">
        <f t="shared" si="34"/>
        <v>0</v>
      </c>
      <c r="AL134" s="182">
        <f t="shared" si="35"/>
        <v>0</v>
      </c>
      <c r="AM134" s="182">
        <f>IF(AK134=0,0,AK134/$R134*เงื่อนไข!$B$4)</f>
        <v>0</v>
      </c>
      <c r="AN134" s="188">
        <f t="shared" si="36"/>
        <v>0</v>
      </c>
      <c r="AO134" s="182">
        <f>SUMIF(วันทำงาน!$F$164:$F$254,$B134,วันทำงาน!$K$164:$K$254)</f>
        <v>0</v>
      </c>
      <c r="AP134" s="190">
        <f>IF((AND($W134&gt;=100%,$W134&lt;&gt;"")),เงื่อนไข!$F$8*AH134/$V134,0)</f>
        <v>0</v>
      </c>
      <c r="AQ134" s="193">
        <f>วันทำงาน!AU134</f>
        <v>0</v>
      </c>
      <c r="AR134" s="155"/>
      <c r="AS134" s="155">
        <f>IF(W134="",0,IF($W134&gt;=100%,เงื่อนไข!$P$4,IF($W134&gt;=80%,เงื่อนไข!$O$4,IF($W134&gt;=50%,เงื่อนไข!$N$4,IF($W134&lt;50%,เงื่อนไข!$M$4)))))</f>
        <v>0</v>
      </c>
      <c r="AT134" s="186">
        <f t="shared" si="37"/>
        <v>0</v>
      </c>
      <c r="AU134" s="182">
        <f t="shared" si="38"/>
        <v>0</v>
      </c>
      <c r="AV134" s="182">
        <f>IF(AT134=0,0,AT134/$R134*เงื่อนไข!$B$4)</f>
        <v>0</v>
      </c>
      <c r="AW134" s="188">
        <f t="shared" si="39"/>
        <v>0</v>
      </c>
      <c r="AX134" s="182">
        <f>SUMIF(วันทำงาน!$F$164:$F$254,$B134,วันทำงาน!$L$164:$L$254)</f>
        <v>0</v>
      </c>
      <c r="AY134" s="190">
        <f>IF((AND($W134&gt;=100%,$W134&lt;&gt;"")),เงื่อนไข!$F$8*AQ134/$V134,0)</f>
        <v>0</v>
      </c>
    </row>
    <row r="135" spans="1:51" s="6" customFormat="1" ht="13.2" customHeight="1" x14ac:dyDescent="0.25">
      <c r="A135" s="129" t="str">
        <f>IF(วันทำงาน!A135&lt;&gt;"",วันทำงาน!A135,"")</f>
        <v/>
      </c>
      <c r="B135" s="129" t="str">
        <f>IF(วันทำงาน!B135&lt;&gt;"",วันทำงาน!B135,"")</f>
        <v/>
      </c>
      <c r="C135" s="129"/>
      <c r="D135" s="129" t="str">
        <f>IF(วันทำงาน!C135&lt;&gt;"",วันทำงาน!C135,"")</f>
        <v/>
      </c>
      <c r="E135" s="130" t="str">
        <f>IF(วันทำงาน!D135&lt;&gt;"",วันทำงาน!D135,"")</f>
        <v/>
      </c>
      <c r="F135" s="93" t="str">
        <f>IF(วันทำงาน!E135&lt;&gt;"",วันทำงาน!E135,"")</f>
        <v/>
      </c>
      <c r="G135" s="129" t="str">
        <f>IF(วันทำงาน!F135&lt;&gt;"",วันทำงาน!F135,"")</f>
        <v/>
      </c>
      <c r="H135" s="141" t="str">
        <f>IF(F135="Salesman",วันทำงาน!G135,"")</f>
        <v/>
      </c>
      <c r="I135" s="146" t="str">
        <f>IF($H135="","",AB135/$R135*(100%-เงื่อนไข!$B$4))</f>
        <v/>
      </c>
      <c r="J135" s="146" t="str">
        <f>IF($H135="","",AK135/$R135*(100%-เงื่อนไข!$B$4))</f>
        <v/>
      </c>
      <c r="K135" s="146" t="str">
        <f>IF($H135="","",AT135/$R135*(100%-เงื่อนไข!$B$4))</f>
        <v/>
      </c>
      <c r="L135" s="146" t="str">
        <f t="shared" si="26"/>
        <v/>
      </c>
      <c r="M135" s="147" t="str">
        <f>IF((OR(วันทำงาน!H135="",$F$1="")),"",IF(F135="Salesman",วันทำงาน!H135,""))</f>
        <v/>
      </c>
      <c r="N135" s="115">
        <f>IF($M135="",0,IF($X135="P",Y135*เงื่อนไข!$C$5,0))</f>
        <v>0</v>
      </c>
      <c r="O135" s="115">
        <f>IF($M135="",0,IF($X135="P",AH135*เงื่อนไข!$C$5,0))</f>
        <v>0</v>
      </c>
      <c r="P135" s="146">
        <f>IF($M135="",0,IF($X135="P",AQ135*เงื่อนไข!$C$5,0))</f>
        <v>0</v>
      </c>
      <c r="Q135" s="146">
        <f t="shared" si="27"/>
        <v>0</v>
      </c>
      <c r="R135" s="129" t="str">
        <f>IF(วันทำงาน!J135&lt;&gt;"",วันทำงาน!J135,"")</f>
        <v/>
      </c>
      <c r="S135" s="129" t="str">
        <f>IF(วันทำงาน!K135&lt;&gt;"",วันทำงาน!K135,"")</f>
        <v/>
      </c>
      <c r="T135" s="162" t="str">
        <f>IF(วันทำงาน!AZ135&lt;&gt;"",วันทำงาน!AZ135,"")</f>
        <v/>
      </c>
      <c r="U135" s="110" t="str">
        <f>IF(A135="","",_xlfn.IFNA(VLOOKUP($F135,เงื่อนไข!$A$4:$P$7,3,0),0))</f>
        <v/>
      </c>
      <c r="V135" s="110">
        <f t="shared" si="28"/>
        <v>0</v>
      </c>
      <c r="W135" s="109" t="str">
        <f t="shared" si="29"/>
        <v/>
      </c>
      <c r="X135" s="196" t="str">
        <f t="shared" si="30"/>
        <v/>
      </c>
      <c r="Y135" s="193">
        <f>วันทำงาน!AQ135</f>
        <v>0</v>
      </c>
      <c r="Z135" s="155"/>
      <c r="AA135" s="155">
        <f>IF($W135="",0,IF($W135&gt;=100%,เงื่อนไข!$H$4,IF($W135&gt;=80%,เงื่อนไข!$G$4,IF($W135&gt;=50%,เงื่อนไข!$F$4,IF($W135&lt;50%,เงื่อนไข!$E$4)))))</f>
        <v>0</v>
      </c>
      <c r="AB135" s="186">
        <f t="shared" si="31"/>
        <v>0</v>
      </c>
      <c r="AC135" s="146">
        <f t="shared" si="32"/>
        <v>0</v>
      </c>
      <c r="AD135" s="182">
        <f>IF(AB135=0,0,AB135/$R135*เงื่อนไข!$B$4)</f>
        <v>0</v>
      </c>
      <c r="AE135" s="188">
        <f t="shared" si="33"/>
        <v>0</v>
      </c>
      <c r="AF135" s="182">
        <f>SUMIF(วันทำงาน!$F$164:$F$254,$B135,วันทำงาน!$J$164:$J$254)</f>
        <v>0</v>
      </c>
      <c r="AG135" s="190">
        <f>IF((AND($W135&gt;=100%,$W135&lt;&gt;"")),เงื่อนไข!$F$8*Y135/$V135,0)</f>
        <v>0</v>
      </c>
      <c r="AH135" s="188">
        <f>SUM(วันทำงาน!AR135:AT135,วันทำงาน!AV135:AX135)</f>
        <v>0</v>
      </c>
      <c r="AI135" s="155"/>
      <c r="AJ135" s="155">
        <f>IF($W135="",0,IF($W135&gt;=100%,เงื่อนไข!$L$4,IF($W135&gt;=80%,เงื่อนไข!$K$4,IF($W135&gt;=50%,เงื่อนไข!$J$4,IF($W135&lt;50%,เงื่อนไข!$I$4)))))</f>
        <v>0</v>
      </c>
      <c r="AK135" s="186">
        <f t="shared" si="34"/>
        <v>0</v>
      </c>
      <c r="AL135" s="182">
        <f t="shared" si="35"/>
        <v>0</v>
      </c>
      <c r="AM135" s="182">
        <f>IF(AK135=0,0,AK135/$R135*เงื่อนไข!$B$4)</f>
        <v>0</v>
      </c>
      <c r="AN135" s="188">
        <f t="shared" si="36"/>
        <v>0</v>
      </c>
      <c r="AO135" s="182">
        <f>SUMIF(วันทำงาน!$F$164:$F$254,$B135,วันทำงาน!$K$164:$K$254)</f>
        <v>0</v>
      </c>
      <c r="AP135" s="190">
        <f>IF((AND($W135&gt;=100%,$W135&lt;&gt;"")),เงื่อนไข!$F$8*AH135/$V135,0)</f>
        <v>0</v>
      </c>
      <c r="AQ135" s="193">
        <f>วันทำงาน!AU135</f>
        <v>0</v>
      </c>
      <c r="AR135" s="155"/>
      <c r="AS135" s="155">
        <f>IF(W135="",0,IF($W135&gt;=100%,เงื่อนไข!$P$4,IF($W135&gt;=80%,เงื่อนไข!$O$4,IF($W135&gt;=50%,เงื่อนไข!$N$4,IF($W135&lt;50%,เงื่อนไข!$M$4)))))</f>
        <v>0</v>
      </c>
      <c r="AT135" s="186">
        <f t="shared" si="37"/>
        <v>0</v>
      </c>
      <c r="AU135" s="182">
        <f t="shared" si="38"/>
        <v>0</v>
      </c>
      <c r="AV135" s="182">
        <f>IF(AT135=0,0,AT135/$R135*เงื่อนไข!$B$4)</f>
        <v>0</v>
      </c>
      <c r="AW135" s="188">
        <f t="shared" si="39"/>
        <v>0</v>
      </c>
      <c r="AX135" s="182">
        <f>SUMIF(วันทำงาน!$F$164:$F$254,$B135,วันทำงาน!$L$164:$L$254)</f>
        <v>0</v>
      </c>
      <c r="AY135" s="190">
        <f>IF((AND($W135&gt;=100%,$W135&lt;&gt;"")),เงื่อนไข!$F$8*AQ135/$V135,0)</f>
        <v>0</v>
      </c>
    </row>
    <row r="136" spans="1:51" s="6" customFormat="1" ht="13.2" customHeight="1" x14ac:dyDescent="0.25">
      <c r="A136" s="129" t="str">
        <f>IF(วันทำงาน!A136&lt;&gt;"",วันทำงาน!A136,"")</f>
        <v/>
      </c>
      <c r="B136" s="129" t="str">
        <f>IF(วันทำงาน!B136&lt;&gt;"",วันทำงาน!B136,"")</f>
        <v/>
      </c>
      <c r="C136" s="129"/>
      <c r="D136" s="129" t="str">
        <f>IF(วันทำงาน!C136&lt;&gt;"",วันทำงาน!C136,"")</f>
        <v/>
      </c>
      <c r="E136" s="130" t="str">
        <f>IF(วันทำงาน!D136&lt;&gt;"",วันทำงาน!D136,"")</f>
        <v/>
      </c>
      <c r="F136" s="93" t="str">
        <f>IF(วันทำงาน!E136&lt;&gt;"",วันทำงาน!E136,"")</f>
        <v/>
      </c>
      <c r="G136" s="129" t="str">
        <f>IF(วันทำงาน!F136&lt;&gt;"",วันทำงาน!F136,"")</f>
        <v/>
      </c>
      <c r="H136" s="141" t="str">
        <f>IF(F136="Salesman",วันทำงาน!G136,"")</f>
        <v/>
      </c>
      <c r="I136" s="146" t="str">
        <f>IF($H136="","",AB136/$R136*(100%-เงื่อนไข!$B$4))</f>
        <v/>
      </c>
      <c r="J136" s="146" t="str">
        <f>IF($H136="","",AK136/$R136*(100%-เงื่อนไข!$B$4))</f>
        <v/>
      </c>
      <c r="K136" s="146" t="str">
        <f>IF($H136="","",AT136/$R136*(100%-เงื่อนไข!$B$4))</f>
        <v/>
      </c>
      <c r="L136" s="146" t="str">
        <f t="shared" si="26"/>
        <v/>
      </c>
      <c r="M136" s="147" t="str">
        <f>IF((OR(วันทำงาน!H136="",$F$1="")),"",IF(F136="Salesman",วันทำงาน!H136,""))</f>
        <v/>
      </c>
      <c r="N136" s="115">
        <f>IF($M136="",0,IF($X136="P",Y136*เงื่อนไข!$C$5,0))</f>
        <v>0</v>
      </c>
      <c r="O136" s="115">
        <f>IF($M136="",0,IF($X136="P",AH136*เงื่อนไข!$C$5,0))</f>
        <v>0</v>
      </c>
      <c r="P136" s="146">
        <f>IF($M136="",0,IF($X136="P",AQ136*เงื่อนไข!$C$5,0))</f>
        <v>0</v>
      </c>
      <c r="Q136" s="146">
        <f t="shared" si="27"/>
        <v>0</v>
      </c>
      <c r="R136" s="129" t="str">
        <f>IF(วันทำงาน!J136&lt;&gt;"",วันทำงาน!J136,"")</f>
        <v/>
      </c>
      <c r="S136" s="129" t="str">
        <f>IF(วันทำงาน!K136&lt;&gt;"",วันทำงาน!K136,"")</f>
        <v/>
      </c>
      <c r="T136" s="162" t="str">
        <f>IF(วันทำงาน!AZ136&lt;&gt;"",วันทำงาน!AZ136,"")</f>
        <v/>
      </c>
      <c r="U136" s="110" t="str">
        <f>IF(A136="","",_xlfn.IFNA(VLOOKUP($F136,เงื่อนไข!$A$4:$P$7,3,0),0))</f>
        <v/>
      </c>
      <c r="V136" s="110">
        <f t="shared" si="28"/>
        <v>0</v>
      </c>
      <c r="W136" s="109" t="str">
        <f t="shared" si="29"/>
        <v/>
      </c>
      <c r="X136" s="196" t="str">
        <f t="shared" si="30"/>
        <v/>
      </c>
      <c r="Y136" s="193">
        <f>วันทำงาน!AQ136</f>
        <v>0</v>
      </c>
      <c r="Z136" s="155"/>
      <c r="AA136" s="155">
        <f>IF($W136="",0,IF($W136&gt;=100%,เงื่อนไข!$H$4,IF($W136&gt;=80%,เงื่อนไข!$G$4,IF($W136&gt;=50%,เงื่อนไข!$F$4,IF($W136&lt;50%,เงื่อนไข!$E$4)))))</f>
        <v>0</v>
      </c>
      <c r="AB136" s="186">
        <f t="shared" si="31"/>
        <v>0</v>
      </c>
      <c r="AC136" s="146">
        <f t="shared" si="32"/>
        <v>0</v>
      </c>
      <c r="AD136" s="182">
        <f>IF(AB136=0,0,AB136/$R136*เงื่อนไข!$B$4)</f>
        <v>0</v>
      </c>
      <c r="AE136" s="188">
        <f t="shared" si="33"/>
        <v>0</v>
      </c>
      <c r="AF136" s="182">
        <f>SUMIF(วันทำงาน!$F$164:$F$254,$B136,วันทำงาน!$J$164:$J$254)</f>
        <v>0</v>
      </c>
      <c r="AG136" s="190">
        <f>IF((AND($W136&gt;=100%,$W136&lt;&gt;"")),เงื่อนไข!$F$8*Y136/$V136,0)</f>
        <v>0</v>
      </c>
      <c r="AH136" s="188">
        <f>SUM(วันทำงาน!AR136:AT136,วันทำงาน!AV136:AX136)</f>
        <v>0</v>
      </c>
      <c r="AI136" s="155"/>
      <c r="AJ136" s="155">
        <f>IF($W136="",0,IF($W136&gt;=100%,เงื่อนไข!$L$4,IF($W136&gt;=80%,เงื่อนไข!$K$4,IF($W136&gt;=50%,เงื่อนไข!$J$4,IF($W136&lt;50%,เงื่อนไข!$I$4)))))</f>
        <v>0</v>
      </c>
      <c r="AK136" s="186">
        <f t="shared" si="34"/>
        <v>0</v>
      </c>
      <c r="AL136" s="182">
        <f t="shared" si="35"/>
        <v>0</v>
      </c>
      <c r="AM136" s="182">
        <f>IF(AK136=0,0,AK136/$R136*เงื่อนไข!$B$4)</f>
        <v>0</v>
      </c>
      <c r="AN136" s="188">
        <f t="shared" si="36"/>
        <v>0</v>
      </c>
      <c r="AO136" s="182">
        <f>SUMIF(วันทำงาน!$F$164:$F$254,$B136,วันทำงาน!$K$164:$K$254)</f>
        <v>0</v>
      </c>
      <c r="AP136" s="190">
        <f>IF((AND($W136&gt;=100%,$W136&lt;&gt;"")),เงื่อนไข!$F$8*AH136/$V136,0)</f>
        <v>0</v>
      </c>
      <c r="AQ136" s="193">
        <f>วันทำงาน!AU136</f>
        <v>0</v>
      </c>
      <c r="AR136" s="155"/>
      <c r="AS136" s="155">
        <f>IF(W136="",0,IF($W136&gt;=100%,เงื่อนไข!$P$4,IF($W136&gt;=80%,เงื่อนไข!$O$4,IF($W136&gt;=50%,เงื่อนไข!$N$4,IF($W136&lt;50%,เงื่อนไข!$M$4)))))</f>
        <v>0</v>
      </c>
      <c r="AT136" s="186">
        <f t="shared" si="37"/>
        <v>0</v>
      </c>
      <c r="AU136" s="182">
        <f t="shared" si="38"/>
        <v>0</v>
      </c>
      <c r="AV136" s="182">
        <f>IF(AT136=0,0,AT136/$R136*เงื่อนไข!$B$4)</f>
        <v>0</v>
      </c>
      <c r="AW136" s="188">
        <f t="shared" si="39"/>
        <v>0</v>
      </c>
      <c r="AX136" s="182">
        <f>SUMIF(วันทำงาน!$F$164:$F$254,$B136,วันทำงาน!$L$164:$L$254)</f>
        <v>0</v>
      </c>
      <c r="AY136" s="190">
        <f>IF((AND($W136&gt;=100%,$W136&lt;&gt;"")),เงื่อนไข!$F$8*AQ136/$V136,0)</f>
        <v>0</v>
      </c>
    </row>
    <row r="137" spans="1:51" s="6" customFormat="1" ht="13.2" customHeight="1" x14ac:dyDescent="0.25">
      <c r="A137" s="129" t="str">
        <f>IF(วันทำงาน!A137&lt;&gt;"",วันทำงาน!A137,"")</f>
        <v/>
      </c>
      <c r="B137" s="129" t="str">
        <f>IF(วันทำงาน!B137&lt;&gt;"",วันทำงาน!B137,"")</f>
        <v/>
      </c>
      <c r="C137" s="129"/>
      <c r="D137" s="129" t="str">
        <f>IF(วันทำงาน!C137&lt;&gt;"",วันทำงาน!C137,"")</f>
        <v/>
      </c>
      <c r="E137" s="130" t="str">
        <f>IF(วันทำงาน!D137&lt;&gt;"",วันทำงาน!D137,"")</f>
        <v/>
      </c>
      <c r="F137" s="93" t="str">
        <f>IF(วันทำงาน!E137&lt;&gt;"",วันทำงาน!E137,"")</f>
        <v/>
      </c>
      <c r="G137" s="129" t="str">
        <f>IF(วันทำงาน!F137&lt;&gt;"",วันทำงาน!F137,"")</f>
        <v/>
      </c>
      <c r="H137" s="141" t="str">
        <f>IF(F137="Salesman",วันทำงาน!G137,"")</f>
        <v/>
      </c>
      <c r="I137" s="146" t="str">
        <f>IF($H137="","",AB137/$R137*(100%-เงื่อนไข!$B$4))</f>
        <v/>
      </c>
      <c r="J137" s="146" t="str">
        <f>IF($H137="","",AK137/$R137*(100%-เงื่อนไข!$B$4))</f>
        <v/>
      </c>
      <c r="K137" s="146" t="str">
        <f>IF($H137="","",AT137/$R137*(100%-เงื่อนไข!$B$4))</f>
        <v/>
      </c>
      <c r="L137" s="146" t="str">
        <f t="shared" si="26"/>
        <v/>
      </c>
      <c r="M137" s="147" t="str">
        <f>IF((OR(วันทำงาน!H137="",$F$1="")),"",IF(F137="Salesman",วันทำงาน!H137,""))</f>
        <v/>
      </c>
      <c r="N137" s="115">
        <f>IF($M137="",0,IF($X137="P",Y137*เงื่อนไข!$C$5,0))</f>
        <v>0</v>
      </c>
      <c r="O137" s="115">
        <f>IF($M137="",0,IF($X137="P",AH137*เงื่อนไข!$C$5,0))</f>
        <v>0</v>
      </c>
      <c r="P137" s="146">
        <f>IF($M137="",0,IF($X137="P",AQ137*เงื่อนไข!$C$5,0))</f>
        <v>0</v>
      </c>
      <c r="Q137" s="146">
        <f t="shared" si="27"/>
        <v>0</v>
      </c>
      <c r="R137" s="129" t="str">
        <f>IF(วันทำงาน!J137&lt;&gt;"",วันทำงาน!J137,"")</f>
        <v/>
      </c>
      <c r="S137" s="129" t="str">
        <f>IF(วันทำงาน!K137&lt;&gt;"",วันทำงาน!K137,"")</f>
        <v/>
      </c>
      <c r="T137" s="162" t="str">
        <f>IF(วันทำงาน!AZ137&lt;&gt;"",วันทำงาน!AZ137,"")</f>
        <v/>
      </c>
      <c r="U137" s="110" t="str">
        <f>IF(A137="","",_xlfn.IFNA(VLOOKUP($F137,เงื่อนไข!$A$4:$P$7,3,0),0))</f>
        <v/>
      </c>
      <c r="V137" s="110">
        <f t="shared" si="28"/>
        <v>0</v>
      </c>
      <c r="W137" s="109" t="str">
        <f t="shared" si="29"/>
        <v/>
      </c>
      <c r="X137" s="196" t="str">
        <f t="shared" si="30"/>
        <v/>
      </c>
      <c r="Y137" s="193">
        <f>วันทำงาน!AQ137</f>
        <v>0</v>
      </c>
      <c r="Z137" s="155"/>
      <c r="AA137" s="155">
        <f>IF($W137="",0,IF($W137&gt;=100%,เงื่อนไข!$H$4,IF($W137&gt;=80%,เงื่อนไข!$G$4,IF($W137&gt;=50%,เงื่อนไข!$F$4,IF($W137&lt;50%,เงื่อนไข!$E$4)))))</f>
        <v>0</v>
      </c>
      <c r="AB137" s="186">
        <f t="shared" si="31"/>
        <v>0</v>
      </c>
      <c r="AC137" s="146">
        <f t="shared" si="32"/>
        <v>0</v>
      </c>
      <c r="AD137" s="182">
        <f>IF(AB137=0,0,AB137/$R137*เงื่อนไข!$B$4)</f>
        <v>0</v>
      </c>
      <c r="AE137" s="188">
        <f t="shared" si="33"/>
        <v>0</v>
      </c>
      <c r="AF137" s="182">
        <f>SUMIF(วันทำงาน!$F$164:$F$254,$B137,วันทำงาน!$J$164:$J$254)</f>
        <v>0</v>
      </c>
      <c r="AG137" s="190">
        <f>IF((AND($W137&gt;=100%,$W137&lt;&gt;"")),เงื่อนไข!$F$8*Y137/$V137,0)</f>
        <v>0</v>
      </c>
      <c r="AH137" s="188">
        <f>SUM(วันทำงาน!AR137:AT137,วันทำงาน!AV137:AX137)</f>
        <v>0</v>
      </c>
      <c r="AI137" s="155"/>
      <c r="AJ137" s="155">
        <f>IF($W137="",0,IF($W137&gt;=100%,เงื่อนไข!$L$4,IF($W137&gt;=80%,เงื่อนไข!$K$4,IF($W137&gt;=50%,เงื่อนไข!$J$4,IF($W137&lt;50%,เงื่อนไข!$I$4)))))</f>
        <v>0</v>
      </c>
      <c r="AK137" s="186">
        <f t="shared" si="34"/>
        <v>0</v>
      </c>
      <c r="AL137" s="182">
        <f t="shared" si="35"/>
        <v>0</v>
      </c>
      <c r="AM137" s="182">
        <f>IF(AK137=0,0,AK137/$R137*เงื่อนไข!$B$4)</f>
        <v>0</v>
      </c>
      <c r="AN137" s="188">
        <f t="shared" si="36"/>
        <v>0</v>
      </c>
      <c r="AO137" s="182">
        <f>SUMIF(วันทำงาน!$F$164:$F$254,$B137,วันทำงาน!$K$164:$K$254)</f>
        <v>0</v>
      </c>
      <c r="AP137" s="190">
        <f>IF((AND($W137&gt;=100%,$W137&lt;&gt;"")),เงื่อนไข!$F$8*AH137/$V137,0)</f>
        <v>0</v>
      </c>
      <c r="AQ137" s="193">
        <f>วันทำงาน!AU137</f>
        <v>0</v>
      </c>
      <c r="AR137" s="155"/>
      <c r="AS137" s="155">
        <f>IF(W137="",0,IF($W137&gt;=100%,เงื่อนไข!$P$4,IF($W137&gt;=80%,เงื่อนไข!$O$4,IF($W137&gt;=50%,เงื่อนไข!$N$4,IF($W137&lt;50%,เงื่อนไข!$M$4)))))</f>
        <v>0</v>
      </c>
      <c r="AT137" s="186">
        <f t="shared" si="37"/>
        <v>0</v>
      </c>
      <c r="AU137" s="182">
        <f t="shared" si="38"/>
        <v>0</v>
      </c>
      <c r="AV137" s="182">
        <f>IF(AT137=0,0,AT137/$R137*เงื่อนไข!$B$4)</f>
        <v>0</v>
      </c>
      <c r="AW137" s="188">
        <f t="shared" si="39"/>
        <v>0</v>
      </c>
      <c r="AX137" s="182">
        <f>SUMIF(วันทำงาน!$F$164:$F$254,$B137,วันทำงาน!$L$164:$L$254)</f>
        <v>0</v>
      </c>
      <c r="AY137" s="190">
        <f>IF((AND($W137&gt;=100%,$W137&lt;&gt;"")),เงื่อนไข!$F$8*AQ137/$V137,0)</f>
        <v>0</v>
      </c>
    </row>
    <row r="138" spans="1:51" s="6" customFormat="1" ht="13.2" customHeight="1" x14ac:dyDescent="0.25">
      <c r="A138" s="129" t="str">
        <f>IF(วันทำงาน!A138&lt;&gt;"",วันทำงาน!A138,"")</f>
        <v/>
      </c>
      <c r="B138" s="129" t="str">
        <f>IF(วันทำงาน!B138&lt;&gt;"",วันทำงาน!B138,"")</f>
        <v/>
      </c>
      <c r="C138" s="129"/>
      <c r="D138" s="129" t="str">
        <f>IF(วันทำงาน!C138&lt;&gt;"",วันทำงาน!C138,"")</f>
        <v/>
      </c>
      <c r="E138" s="130" t="str">
        <f>IF(วันทำงาน!D138&lt;&gt;"",วันทำงาน!D138,"")</f>
        <v/>
      </c>
      <c r="F138" s="93" t="str">
        <f>IF(วันทำงาน!E138&lt;&gt;"",วันทำงาน!E138,"")</f>
        <v/>
      </c>
      <c r="G138" s="129" t="str">
        <f>IF(วันทำงาน!F138&lt;&gt;"",วันทำงาน!F138,"")</f>
        <v/>
      </c>
      <c r="H138" s="141" t="str">
        <f>IF(F138="Salesman",วันทำงาน!G138,"")</f>
        <v/>
      </c>
      <c r="I138" s="146" t="str">
        <f>IF($H138="","",AB138/$R138*(100%-เงื่อนไข!$B$4))</f>
        <v/>
      </c>
      <c r="J138" s="146" t="str">
        <f>IF($H138="","",AK138/$R138*(100%-เงื่อนไข!$B$4))</f>
        <v/>
      </c>
      <c r="K138" s="146" t="str">
        <f>IF($H138="","",AT138/$R138*(100%-เงื่อนไข!$B$4))</f>
        <v/>
      </c>
      <c r="L138" s="146" t="str">
        <f t="shared" si="26"/>
        <v/>
      </c>
      <c r="M138" s="147" t="str">
        <f>IF((OR(วันทำงาน!H138="",$F$1="")),"",IF(F138="Salesman",วันทำงาน!H138,""))</f>
        <v/>
      </c>
      <c r="N138" s="115">
        <f>IF($M138="",0,IF($X138="P",Y138*เงื่อนไข!$C$5,0))</f>
        <v>0</v>
      </c>
      <c r="O138" s="115">
        <f>IF($M138="",0,IF($X138="P",AH138*เงื่อนไข!$C$5,0))</f>
        <v>0</v>
      </c>
      <c r="P138" s="146">
        <f>IF($M138="",0,IF($X138="P",AQ138*เงื่อนไข!$C$5,0))</f>
        <v>0</v>
      </c>
      <c r="Q138" s="146">
        <f t="shared" si="27"/>
        <v>0</v>
      </c>
      <c r="R138" s="129" t="str">
        <f>IF(วันทำงาน!J138&lt;&gt;"",วันทำงาน!J138,"")</f>
        <v/>
      </c>
      <c r="S138" s="129" t="str">
        <f>IF(วันทำงาน!K138&lt;&gt;"",วันทำงาน!K138,"")</f>
        <v/>
      </c>
      <c r="T138" s="162" t="str">
        <f>IF(วันทำงาน!AZ138&lt;&gt;"",วันทำงาน!AZ138,"")</f>
        <v/>
      </c>
      <c r="U138" s="110" t="str">
        <f>IF(A138="","",_xlfn.IFNA(VLOOKUP($F138,เงื่อนไข!$A$4:$P$7,3,0),0))</f>
        <v/>
      </c>
      <c r="V138" s="110">
        <f t="shared" si="28"/>
        <v>0</v>
      </c>
      <c r="W138" s="109" t="str">
        <f t="shared" si="29"/>
        <v/>
      </c>
      <c r="X138" s="196" t="str">
        <f t="shared" si="30"/>
        <v/>
      </c>
      <c r="Y138" s="193">
        <f>วันทำงาน!AQ138</f>
        <v>0</v>
      </c>
      <c r="Z138" s="155"/>
      <c r="AA138" s="155">
        <f>IF($W138="",0,IF($W138&gt;=100%,เงื่อนไข!$H$4,IF($W138&gt;=80%,เงื่อนไข!$G$4,IF($W138&gt;=50%,เงื่อนไข!$F$4,IF($W138&lt;50%,เงื่อนไข!$E$4)))))</f>
        <v>0</v>
      </c>
      <c r="AB138" s="186">
        <f t="shared" si="31"/>
        <v>0</v>
      </c>
      <c r="AC138" s="146">
        <f t="shared" si="32"/>
        <v>0</v>
      </c>
      <c r="AD138" s="182">
        <f>IF(AB138=0,0,AB138/$R138*เงื่อนไข!$B$4)</f>
        <v>0</v>
      </c>
      <c r="AE138" s="188">
        <f t="shared" si="33"/>
        <v>0</v>
      </c>
      <c r="AF138" s="182">
        <f>SUMIF(วันทำงาน!$F$164:$F$254,$B138,วันทำงาน!$J$164:$J$254)</f>
        <v>0</v>
      </c>
      <c r="AG138" s="190">
        <f>IF((AND($W138&gt;=100%,$W138&lt;&gt;"")),เงื่อนไข!$F$8*Y138/$V138,0)</f>
        <v>0</v>
      </c>
      <c r="AH138" s="188">
        <f>SUM(วันทำงาน!AR138:AT138,วันทำงาน!AV138:AX138)</f>
        <v>0</v>
      </c>
      <c r="AI138" s="155"/>
      <c r="AJ138" s="155">
        <f>IF($W138="",0,IF($W138&gt;=100%,เงื่อนไข!$L$4,IF($W138&gt;=80%,เงื่อนไข!$K$4,IF($W138&gt;=50%,เงื่อนไข!$J$4,IF($W138&lt;50%,เงื่อนไข!$I$4)))))</f>
        <v>0</v>
      </c>
      <c r="AK138" s="186">
        <f t="shared" si="34"/>
        <v>0</v>
      </c>
      <c r="AL138" s="182">
        <f t="shared" si="35"/>
        <v>0</v>
      </c>
      <c r="AM138" s="182">
        <f>IF(AK138=0,0,AK138/$R138*เงื่อนไข!$B$4)</f>
        <v>0</v>
      </c>
      <c r="AN138" s="188">
        <f t="shared" si="36"/>
        <v>0</v>
      </c>
      <c r="AO138" s="182">
        <f>SUMIF(วันทำงาน!$F$164:$F$254,$B138,วันทำงาน!$K$164:$K$254)</f>
        <v>0</v>
      </c>
      <c r="AP138" s="190">
        <f>IF((AND($W138&gt;=100%,$W138&lt;&gt;"")),เงื่อนไข!$F$8*AH138/$V138,0)</f>
        <v>0</v>
      </c>
      <c r="AQ138" s="193">
        <f>วันทำงาน!AU138</f>
        <v>0</v>
      </c>
      <c r="AR138" s="155"/>
      <c r="AS138" s="155">
        <f>IF(W138="",0,IF($W138&gt;=100%,เงื่อนไข!$P$4,IF($W138&gt;=80%,เงื่อนไข!$O$4,IF($W138&gt;=50%,เงื่อนไข!$N$4,IF($W138&lt;50%,เงื่อนไข!$M$4)))))</f>
        <v>0</v>
      </c>
      <c r="AT138" s="186">
        <f t="shared" si="37"/>
        <v>0</v>
      </c>
      <c r="AU138" s="182">
        <f t="shared" si="38"/>
        <v>0</v>
      </c>
      <c r="AV138" s="182">
        <f>IF(AT138=0,0,AT138/$R138*เงื่อนไข!$B$4)</f>
        <v>0</v>
      </c>
      <c r="AW138" s="188">
        <f t="shared" si="39"/>
        <v>0</v>
      </c>
      <c r="AX138" s="182">
        <f>SUMIF(วันทำงาน!$F$164:$F$254,$B138,วันทำงาน!$L$164:$L$254)</f>
        <v>0</v>
      </c>
      <c r="AY138" s="190">
        <f>IF((AND($W138&gt;=100%,$W138&lt;&gt;"")),เงื่อนไข!$F$8*AQ138/$V138,0)</f>
        <v>0</v>
      </c>
    </row>
    <row r="139" spans="1:51" s="6" customFormat="1" ht="13.2" customHeight="1" x14ac:dyDescent="0.25">
      <c r="A139" s="129" t="str">
        <f>IF(วันทำงาน!A139&lt;&gt;"",วันทำงาน!A139,"")</f>
        <v/>
      </c>
      <c r="B139" s="129" t="str">
        <f>IF(วันทำงาน!B139&lt;&gt;"",วันทำงาน!B139,"")</f>
        <v/>
      </c>
      <c r="C139" s="129"/>
      <c r="D139" s="129" t="str">
        <f>IF(วันทำงาน!C139&lt;&gt;"",วันทำงาน!C139,"")</f>
        <v/>
      </c>
      <c r="E139" s="130" t="str">
        <f>IF(วันทำงาน!D139&lt;&gt;"",วันทำงาน!D139,"")</f>
        <v/>
      </c>
      <c r="F139" s="93" t="str">
        <f>IF(วันทำงาน!E139&lt;&gt;"",วันทำงาน!E139,"")</f>
        <v/>
      </c>
      <c r="G139" s="129" t="str">
        <f>IF(วันทำงาน!F139&lt;&gt;"",วันทำงาน!F139,"")</f>
        <v/>
      </c>
      <c r="H139" s="141" t="str">
        <f>IF(F139="Salesman",วันทำงาน!G139,"")</f>
        <v/>
      </c>
      <c r="I139" s="146" t="str">
        <f>IF($H139="","",AB139/$R139*(100%-เงื่อนไข!$B$4))</f>
        <v/>
      </c>
      <c r="J139" s="146" t="str">
        <f>IF($H139="","",AK139/$R139*(100%-เงื่อนไข!$B$4))</f>
        <v/>
      </c>
      <c r="K139" s="146" t="str">
        <f>IF($H139="","",AT139/$R139*(100%-เงื่อนไข!$B$4))</f>
        <v/>
      </c>
      <c r="L139" s="146" t="str">
        <f t="shared" si="26"/>
        <v/>
      </c>
      <c r="M139" s="147" t="str">
        <f>IF((OR(วันทำงาน!H139="",$F$1="")),"",IF(F139="Salesman",วันทำงาน!H139,""))</f>
        <v/>
      </c>
      <c r="N139" s="115">
        <f>IF($M139="",0,IF($X139="P",Y139*เงื่อนไข!$C$5,0))</f>
        <v>0</v>
      </c>
      <c r="O139" s="115">
        <f>IF($M139="",0,IF($X139="P",AH139*เงื่อนไข!$C$5,0))</f>
        <v>0</v>
      </c>
      <c r="P139" s="146">
        <f>IF($M139="",0,IF($X139="P",AQ139*เงื่อนไข!$C$5,0))</f>
        <v>0</v>
      </c>
      <c r="Q139" s="146">
        <f t="shared" si="27"/>
        <v>0</v>
      </c>
      <c r="R139" s="129" t="str">
        <f>IF(วันทำงาน!J139&lt;&gt;"",วันทำงาน!J139,"")</f>
        <v/>
      </c>
      <c r="S139" s="129" t="str">
        <f>IF(วันทำงาน!K139&lt;&gt;"",วันทำงาน!K139,"")</f>
        <v/>
      </c>
      <c r="T139" s="162" t="str">
        <f>IF(วันทำงาน!AZ139&lt;&gt;"",วันทำงาน!AZ139,"")</f>
        <v/>
      </c>
      <c r="U139" s="110" t="str">
        <f>IF(A139="","",_xlfn.IFNA(VLOOKUP($F139,เงื่อนไข!$A$4:$P$7,3,0),0))</f>
        <v/>
      </c>
      <c r="V139" s="110">
        <f t="shared" si="28"/>
        <v>0</v>
      </c>
      <c r="W139" s="109" t="str">
        <f t="shared" si="29"/>
        <v/>
      </c>
      <c r="X139" s="196" t="str">
        <f t="shared" si="30"/>
        <v/>
      </c>
      <c r="Y139" s="193">
        <f>วันทำงาน!AQ139</f>
        <v>0</v>
      </c>
      <c r="Z139" s="155"/>
      <c r="AA139" s="155">
        <f>IF($W139="",0,IF($W139&gt;=100%,เงื่อนไข!$H$4,IF($W139&gt;=80%,เงื่อนไข!$G$4,IF($W139&gt;=50%,เงื่อนไข!$F$4,IF($W139&lt;50%,เงื่อนไข!$E$4)))))</f>
        <v>0</v>
      </c>
      <c r="AB139" s="186">
        <f t="shared" si="31"/>
        <v>0</v>
      </c>
      <c r="AC139" s="146">
        <f t="shared" si="32"/>
        <v>0</v>
      </c>
      <c r="AD139" s="182">
        <f>IF(AB139=0,0,AB139/$R139*เงื่อนไข!$B$4)</f>
        <v>0</v>
      </c>
      <c r="AE139" s="188">
        <f t="shared" si="33"/>
        <v>0</v>
      </c>
      <c r="AF139" s="182">
        <f>SUMIF(วันทำงาน!$F$164:$F$254,$B139,วันทำงาน!$J$164:$J$254)</f>
        <v>0</v>
      </c>
      <c r="AG139" s="190">
        <f>IF((AND($W139&gt;=100%,$W139&lt;&gt;"")),เงื่อนไข!$F$8*Y139/$V139,0)</f>
        <v>0</v>
      </c>
      <c r="AH139" s="188">
        <f>SUM(วันทำงาน!AR139:AT139,วันทำงาน!AV139:AX139)</f>
        <v>0</v>
      </c>
      <c r="AI139" s="155"/>
      <c r="AJ139" s="155">
        <f>IF($W139="",0,IF($W139&gt;=100%,เงื่อนไข!$L$4,IF($W139&gt;=80%,เงื่อนไข!$K$4,IF($W139&gt;=50%,เงื่อนไข!$J$4,IF($W139&lt;50%,เงื่อนไข!$I$4)))))</f>
        <v>0</v>
      </c>
      <c r="AK139" s="186">
        <f t="shared" si="34"/>
        <v>0</v>
      </c>
      <c r="AL139" s="182">
        <f t="shared" si="35"/>
        <v>0</v>
      </c>
      <c r="AM139" s="182">
        <f>IF(AK139=0,0,AK139/$R139*เงื่อนไข!$B$4)</f>
        <v>0</v>
      </c>
      <c r="AN139" s="188">
        <f t="shared" si="36"/>
        <v>0</v>
      </c>
      <c r="AO139" s="182">
        <f>SUMIF(วันทำงาน!$F$164:$F$254,$B139,วันทำงาน!$K$164:$K$254)</f>
        <v>0</v>
      </c>
      <c r="AP139" s="190">
        <f>IF((AND($W139&gt;=100%,$W139&lt;&gt;"")),เงื่อนไข!$F$8*AH139/$V139,0)</f>
        <v>0</v>
      </c>
      <c r="AQ139" s="193">
        <f>วันทำงาน!AU139</f>
        <v>0</v>
      </c>
      <c r="AR139" s="155"/>
      <c r="AS139" s="155">
        <f>IF(W139="",0,IF($W139&gt;=100%,เงื่อนไข!$P$4,IF($W139&gt;=80%,เงื่อนไข!$O$4,IF($W139&gt;=50%,เงื่อนไข!$N$4,IF($W139&lt;50%,เงื่อนไข!$M$4)))))</f>
        <v>0</v>
      </c>
      <c r="AT139" s="186">
        <f t="shared" si="37"/>
        <v>0</v>
      </c>
      <c r="AU139" s="182">
        <f t="shared" si="38"/>
        <v>0</v>
      </c>
      <c r="AV139" s="182">
        <f>IF(AT139=0,0,AT139/$R139*เงื่อนไข!$B$4)</f>
        <v>0</v>
      </c>
      <c r="AW139" s="188">
        <f t="shared" si="39"/>
        <v>0</v>
      </c>
      <c r="AX139" s="182">
        <f>SUMIF(วันทำงาน!$F$164:$F$254,$B139,วันทำงาน!$L$164:$L$254)</f>
        <v>0</v>
      </c>
      <c r="AY139" s="190">
        <f>IF((AND($W139&gt;=100%,$W139&lt;&gt;"")),เงื่อนไข!$F$8*AQ139/$V139,0)</f>
        <v>0</v>
      </c>
    </row>
    <row r="140" spans="1:51" s="6" customFormat="1" ht="13.2" customHeight="1" x14ac:dyDescent="0.25">
      <c r="A140" s="129" t="str">
        <f>IF(วันทำงาน!A140&lt;&gt;"",วันทำงาน!A140,"")</f>
        <v/>
      </c>
      <c r="B140" s="129" t="str">
        <f>IF(วันทำงาน!B140&lt;&gt;"",วันทำงาน!B140,"")</f>
        <v/>
      </c>
      <c r="C140" s="129"/>
      <c r="D140" s="129" t="str">
        <f>IF(วันทำงาน!C140&lt;&gt;"",วันทำงาน!C140,"")</f>
        <v/>
      </c>
      <c r="E140" s="130" t="str">
        <f>IF(วันทำงาน!D140&lt;&gt;"",วันทำงาน!D140,"")</f>
        <v/>
      </c>
      <c r="F140" s="93" t="str">
        <f>IF(วันทำงาน!E140&lt;&gt;"",วันทำงาน!E140,"")</f>
        <v/>
      </c>
      <c r="G140" s="129" t="str">
        <f>IF(วันทำงาน!F140&lt;&gt;"",วันทำงาน!F140,"")</f>
        <v/>
      </c>
      <c r="H140" s="141" t="str">
        <f>IF(F140="Salesman",วันทำงาน!G140,"")</f>
        <v/>
      </c>
      <c r="I140" s="146" t="str">
        <f>IF($H140="","",AB140/$R140*(100%-เงื่อนไข!$B$4))</f>
        <v/>
      </c>
      <c r="J140" s="146" t="str">
        <f>IF($H140="","",AK140/$R140*(100%-เงื่อนไข!$B$4))</f>
        <v/>
      </c>
      <c r="K140" s="146" t="str">
        <f>IF($H140="","",AT140/$R140*(100%-เงื่อนไข!$B$4))</f>
        <v/>
      </c>
      <c r="L140" s="146" t="str">
        <f t="shared" si="26"/>
        <v/>
      </c>
      <c r="M140" s="147" t="str">
        <f>IF((OR(วันทำงาน!H140="",$F$1="")),"",IF(F140="Salesman",วันทำงาน!H140,""))</f>
        <v/>
      </c>
      <c r="N140" s="115">
        <f>IF($M140="",0,IF($X140="P",Y140*เงื่อนไข!$C$5,0))</f>
        <v>0</v>
      </c>
      <c r="O140" s="115">
        <f>IF($M140="",0,IF($X140="P",AH140*เงื่อนไข!$C$5,0))</f>
        <v>0</v>
      </c>
      <c r="P140" s="146">
        <f>IF($M140="",0,IF($X140="P",AQ140*เงื่อนไข!$C$5,0))</f>
        <v>0</v>
      </c>
      <c r="Q140" s="146">
        <f t="shared" si="27"/>
        <v>0</v>
      </c>
      <c r="R140" s="129" t="str">
        <f>IF(วันทำงาน!J140&lt;&gt;"",วันทำงาน!J140,"")</f>
        <v/>
      </c>
      <c r="S140" s="129" t="str">
        <f>IF(วันทำงาน!K140&lt;&gt;"",วันทำงาน!K140,"")</f>
        <v/>
      </c>
      <c r="T140" s="162" t="str">
        <f>IF(วันทำงาน!AZ140&lt;&gt;"",วันทำงาน!AZ140,"")</f>
        <v/>
      </c>
      <c r="U140" s="110" t="str">
        <f>IF(A140="","",_xlfn.IFNA(VLOOKUP($F140,เงื่อนไข!$A$4:$P$7,3,0),0))</f>
        <v/>
      </c>
      <c r="V140" s="110">
        <f t="shared" si="28"/>
        <v>0</v>
      </c>
      <c r="W140" s="109" t="str">
        <f t="shared" si="29"/>
        <v/>
      </c>
      <c r="X140" s="196" t="str">
        <f t="shared" si="30"/>
        <v/>
      </c>
      <c r="Y140" s="193">
        <f>วันทำงาน!AQ140</f>
        <v>0</v>
      </c>
      <c r="Z140" s="155"/>
      <c r="AA140" s="155">
        <f>IF($W140="",0,IF($W140&gt;=100%,เงื่อนไข!$H$4,IF($W140&gt;=80%,เงื่อนไข!$G$4,IF($W140&gt;=50%,เงื่อนไข!$F$4,IF($W140&lt;50%,เงื่อนไข!$E$4)))))</f>
        <v>0</v>
      </c>
      <c r="AB140" s="186">
        <f t="shared" si="31"/>
        <v>0</v>
      </c>
      <c r="AC140" s="146">
        <f t="shared" si="32"/>
        <v>0</v>
      </c>
      <c r="AD140" s="182">
        <f>IF(AB140=0,0,AB140/$R140*เงื่อนไข!$B$4)</f>
        <v>0</v>
      </c>
      <c r="AE140" s="188">
        <f t="shared" si="33"/>
        <v>0</v>
      </c>
      <c r="AF140" s="182">
        <f>SUMIF(วันทำงาน!$F$164:$F$254,$B140,วันทำงาน!$J$164:$J$254)</f>
        <v>0</v>
      </c>
      <c r="AG140" s="190">
        <f>IF((AND($W140&gt;=100%,$W140&lt;&gt;"")),เงื่อนไข!$F$8*Y140/$V140,0)</f>
        <v>0</v>
      </c>
      <c r="AH140" s="188">
        <f>SUM(วันทำงาน!AR140:AT140,วันทำงาน!AV140:AX140)</f>
        <v>0</v>
      </c>
      <c r="AI140" s="155"/>
      <c r="AJ140" s="155">
        <f>IF($W140="",0,IF($W140&gt;=100%,เงื่อนไข!$L$4,IF($W140&gt;=80%,เงื่อนไข!$K$4,IF($W140&gt;=50%,เงื่อนไข!$J$4,IF($W140&lt;50%,เงื่อนไข!$I$4)))))</f>
        <v>0</v>
      </c>
      <c r="AK140" s="186">
        <f t="shared" si="34"/>
        <v>0</v>
      </c>
      <c r="AL140" s="182">
        <f t="shared" si="35"/>
        <v>0</v>
      </c>
      <c r="AM140" s="182">
        <f>IF(AK140=0,0,AK140/$R140*เงื่อนไข!$B$4)</f>
        <v>0</v>
      </c>
      <c r="AN140" s="188">
        <f t="shared" si="36"/>
        <v>0</v>
      </c>
      <c r="AO140" s="182">
        <f>SUMIF(วันทำงาน!$F$164:$F$254,$B140,วันทำงาน!$K$164:$K$254)</f>
        <v>0</v>
      </c>
      <c r="AP140" s="190">
        <f>IF((AND($W140&gt;=100%,$W140&lt;&gt;"")),เงื่อนไข!$F$8*AH140/$V140,0)</f>
        <v>0</v>
      </c>
      <c r="AQ140" s="193">
        <f>วันทำงาน!AU140</f>
        <v>0</v>
      </c>
      <c r="AR140" s="155"/>
      <c r="AS140" s="155">
        <f>IF(W140="",0,IF($W140&gt;=100%,เงื่อนไข!$P$4,IF($W140&gt;=80%,เงื่อนไข!$O$4,IF($W140&gt;=50%,เงื่อนไข!$N$4,IF($W140&lt;50%,เงื่อนไข!$M$4)))))</f>
        <v>0</v>
      </c>
      <c r="AT140" s="186">
        <f t="shared" si="37"/>
        <v>0</v>
      </c>
      <c r="AU140" s="182">
        <f t="shared" si="38"/>
        <v>0</v>
      </c>
      <c r="AV140" s="182">
        <f>IF(AT140=0,0,AT140/$R140*เงื่อนไข!$B$4)</f>
        <v>0</v>
      </c>
      <c r="AW140" s="188">
        <f t="shared" si="39"/>
        <v>0</v>
      </c>
      <c r="AX140" s="182">
        <f>SUMIF(วันทำงาน!$F$164:$F$254,$B140,วันทำงาน!$L$164:$L$254)</f>
        <v>0</v>
      </c>
      <c r="AY140" s="190">
        <f>IF((AND($W140&gt;=100%,$W140&lt;&gt;"")),เงื่อนไข!$F$8*AQ140/$V140,0)</f>
        <v>0</v>
      </c>
    </row>
    <row r="141" spans="1:51" s="6" customFormat="1" ht="13.2" customHeight="1" x14ac:dyDescent="0.25">
      <c r="A141" s="129" t="str">
        <f>IF(วันทำงาน!A141&lt;&gt;"",วันทำงาน!A141,"")</f>
        <v/>
      </c>
      <c r="B141" s="129" t="str">
        <f>IF(วันทำงาน!B141&lt;&gt;"",วันทำงาน!B141,"")</f>
        <v/>
      </c>
      <c r="C141" s="129"/>
      <c r="D141" s="129" t="str">
        <f>IF(วันทำงาน!C141&lt;&gt;"",วันทำงาน!C141,"")</f>
        <v/>
      </c>
      <c r="E141" s="130" t="str">
        <f>IF(วันทำงาน!D141&lt;&gt;"",วันทำงาน!D141,"")</f>
        <v/>
      </c>
      <c r="F141" s="93" t="str">
        <f>IF(วันทำงาน!E141&lt;&gt;"",วันทำงาน!E141,"")</f>
        <v/>
      </c>
      <c r="G141" s="129" t="str">
        <f>IF(วันทำงาน!F141&lt;&gt;"",วันทำงาน!F141,"")</f>
        <v/>
      </c>
      <c r="H141" s="141" t="str">
        <f>IF(F141="Salesman",วันทำงาน!G141,"")</f>
        <v/>
      </c>
      <c r="I141" s="146" t="str">
        <f>IF($H141="","",AB141/$R141*(100%-เงื่อนไข!$B$4))</f>
        <v/>
      </c>
      <c r="J141" s="146" t="str">
        <f>IF($H141="","",AK141/$R141*(100%-เงื่อนไข!$B$4))</f>
        <v/>
      </c>
      <c r="K141" s="146" t="str">
        <f>IF($H141="","",AT141/$R141*(100%-เงื่อนไข!$B$4))</f>
        <v/>
      </c>
      <c r="L141" s="146" t="str">
        <f t="shared" si="26"/>
        <v/>
      </c>
      <c r="M141" s="147" t="str">
        <f>IF((OR(วันทำงาน!H141="",$F$1="")),"",IF(F141="Salesman",วันทำงาน!H141,""))</f>
        <v/>
      </c>
      <c r="N141" s="115">
        <f>IF($M141="",0,IF($X141="P",Y141*เงื่อนไข!$C$5,0))</f>
        <v>0</v>
      </c>
      <c r="O141" s="115">
        <f>IF($M141="",0,IF($X141="P",AH141*เงื่อนไข!$C$5,0))</f>
        <v>0</v>
      </c>
      <c r="P141" s="146">
        <f>IF($M141="",0,IF($X141="P",AQ141*เงื่อนไข!$C$5,0))</f>
        <v>0</v>
      </c>
      <c r="Q141" s="146">
        <f t="shared" si="27"/>
        <v>0</v>
      </c>
      <c r="R141" s="129" t="str">
        <f>IF(วันทำงาน!J141&lt;&gt;"",วันทำงาน!J141,"")</f>
        <v/>
      </c>
      <c r="S141" s="129" t="str">
        <f>IF(วันทำงาน!K141&lt;&gt;"",วันทำงาน!K141,"")</f>
        <v/>
      </c>
      <c r="T141" s="162" t="str">
        <f>IF(วันทำงาน!AZ141&lt;&gt;"",วันทำงาน!AZ141,"")</f>
        <v/>
      </c>
      <c r="U141" s="110" t="str">
        <f>IF(A141="","",_xlfn.IFNA(VLOOKUP($F141,เงื่อนไข!$A$4:$P$7,3,0),0))</f>
        <v/>
      </c>
      <c r="V141" s="110">
        <f t="shared" si="28"/>
        <v>0</v>
      </c>
      <c r="W141" s="109" t="str">
        <f t="shared" si="29"/>
        <v/>
      </c>
      <c r="X141" s="196" t="str">
        <f t="shared" si="30"/>
        <v/>
      </c>
      <c r="Y141" s="193">
        <f>วันทำงาน!AQ141</f>
        <v>0</v>
      </c>
      <c r="Z141" s="155"/>
      <c r="AA141" s="155">
        <f>IF($W141="",0,IF($W141&gt;=100%,เงื่อนไข!$H$4,IF($W141&gt;=80%,เงื่อนไข!$G$4,IF($W141&gt;=50%,เงื่อนไข!$F$4,IF($W141&lt;50%,เงื่อนไข!$E$4)))))</f>
        <v>0</v>
      </c>
      <c r="AB141" s="186">
        <f t="shared" si="31"/>
        <v>0</v>
      </c>
      <c r="AC141" s="146">
        <f t="shared" si="32"/>
        <v>0</v>
      </c>
      <c r="AD141" s="182">
        <f>IF(AB141=0,0,AB141/$R141*เงื่อนไข!$B$4)</f>
        <v>0</v>
      </c>
      <c r="AE141" s="188">
        <f t="shared" si="33"/>
        <v>0</v>
      </c>
      <c r="AF141" s="182">
        <f>SUMIF(วันทำงาน!$F$164:$F$254,$B141,วันทำงาน!$J$164:$J$254)</f>
        <v>0</v>
      </c>
      <c r="AG141" s="190">
        <f>IF((AND($W141&gt;=100%,$W141&lt;&gt;"")),เงื่อนไข!$F$8*Y141/$V141,0)</f>
        <v>0</v>
      </c>
      <c r="AH141" s="188">
        <f>SUM(วันทำงาน!AR141:AT141,วันทำงาน!AV141:AX141)</f>
        <v>0</v>
      </c>
      <c r="AI141" s="155"/>
      <c r="AJ141" s="155">
        <f>IF($W141="",0,IF($W141&gt;=100%,เงื่อนไข!$L$4,IF($W141&gt;=80%,เงื่อนไข!$K$4,IF($W141&gt;=50%,เงื่อนไข!$J$4,IF($W141&lt;50%,เงื่อนไข!$I$4)))))</f>
        <v>0</v>
      </c>
      <c r="AK141" s="186">
        <f t="shared" si="34"/>
        <v>0</v>
      </c>
      <c r="AL141" s="182">
        <f t="shared" si="35"/>
        <v>0</v>
      </c>
      <c r="AM141" s="182">
        <f>IF(AK141=0,0,AK141/$R141*เงื่อนไข!$B$4)</f>
        <v>0</v>
      </c>
      <c r="AN141" s="188">
        <f t="shared" si="36"/>
        <v>0</v>
      </c>
      <c r="AO141" s="182">
        <f>SUMIF(วันทำงาน!$F$164:$F$254,$B141,วันทำงาน!$K$164:$K$254)</f>
        <v>0</v>
      </c>
      <c r="AP141" s="190">
        <f>IF((AND($W141&gt;=100%,$W141&lt;&gt;"")),เงื่อนไข!$F$8*AH141/$V141,0)</f>
        <v>0</v>
      </c>
      <c r="AQ141" s="193">
        <f>วันทำงาน!AU141</f>
        <v>0</v>
      </c>
      <c r="AR141" s="155"/>
      <c r="AS141" s="155">
        <f>IF(W141="",0,IF($W141&gt;=100%,เงื่อนไข!$P$4,IF($W141&gt;=80%,เงื่อนไข!$O$4,IF($W141&gt;=50%,เงื่อนไข!$N$4,IF($W141&lt;50%,เงื่อนไข!$M$4)))))</f>
        <v>0</v>
      </c>
      <c r="AT141" s="186">
        <f t="shared" si="37"/>
        <v>0</v>
      </c>
      <c r="AU141" s="182">
        <f t="shared" si="38"/>
        <v>0</v>
      </c>
      <c r="AV141" s="182">
        <f>IF(AT141=0,0,AT141/$R141*เงื่อนไข!$B$4)</f>
        <v>0</v>
      </c>
      <c r="AW141" s="188">
        <f t="shared" si="39"/>
        <v>0</v>
      </c>
      <c r="AX141" s="182">
        <f>SUMIF(วันทำงาน!$F$164:$F$254,$B141,วันทำงาน!$L$164:$L$254)</f>
        <v>0</v>
      </c>
      <c r="AY141" s="190">
        <f>IF((AND($W141&gt;=100%,$W141&lt;&gt;"")),เงื่อนไข!$F$8*AQ141/$V141,0)</f>
        <v>0</v>
      </c>
    </row>
    <row r="142" spans="1:51" s="6" customFormat="1" ht="13.2" customHeight="1" x14ac:dyDescent="0.25">
      <c r="A142" s="129" t="str">
        <f>IF(วันทำงาน!A142&lt;&gt;"",วันทำงาน!A142,"")</f>
        <v/>
      </c>
      <c r="B142" s="129" t="str">
        <f>IF(วันทำงาน!B142&lt;&gt;"",วันทำงาน!B142,"")</f>
        <v/>
      </c>
      <c r="C142" s="129"/>
      <c r="D142" s="129" t="str">
        <f>IF(วันทำงาน!C142&lt;&gt;"",วันทำงาน!C142,"")</f>
        <v/>
      </c>
      <c r="E142" s="130" t="str">
        <f>IF(วันทำงาน!D142&lt;&gt;"",วันทำงาน!D142,"")</f>
        <v/>
      </c>
      <c r="F142" s="93" t="str">
        <f>IF(วันทำงาน!E142&lt;&gt;"",วันทำงาน!E142,"")</f>
        <v/>
      </c>
      <c r="G142" s="129" t="str">
        <f>IF(วันทำงาน!F142&lt;&gt;"",วันทำงาน!F142,"")</f>
        <v/>
      </c>
      <c r="H142" s="141" t="str">
        <f>IF(F142="Salesman",วันทำงาน!G142,"")</f>
        <v/>
      </c>
      <c r="I142" s="146" t="str">
        <f>IF($H142="","",AB142/$R142*(100%-เงื่อนไข!$B$4))</f>
        <v/>
      </c>
      <c r="J142" s="146" t="str">
        <f>IF($H142="","",AK142/$R142*(100%-เงื่อนไข!$B$4))</f>
        <v/>
      </c>
      <c r="K142" s="146" t="str">
        <f>IF($H142="","",AT142/$R142*(100%-เงื่อนไข!$B$4))</f>
        <v/>
      </c>
      <c r="L142" s="146" t="str">
        <f t="shared" si="26"/>
        <v/>
      </c>
      <c r="M142" s="147" t="str">
        <f>IF((OR(วันทำงาน!H142="",$F$1="")),"",IF(F142="Salesman",วันทำงาน!H142,""))</f>
        <v/>
      </c>
      <c r="N142" s="115">
        <f>IF($M142="",0,IF($X142="P",Y142*เงื่อนไข!$C$5,0))</f>
        <v>0</v>
      </c>
      <c r="O142" s="115">
        <f>IF($M142="",0,IF($X142="P",AH142*เงื่อนไข!$C$5,0))</f>
        <v>0</v>
      </c>
      <c r="P142" s="146">
        <f>IF($M142="",0,IF($X142="P",AQ142*เงื่อนไข!$C$5,0))</f>
        <v>0</v>
      </c>
      <c r="Q142" s="146">
        <f t="shared" si="27"/>
        <v>0</v>
      </c>
      <c r="R142" s="129" t="str">
        <f>IF(วันทำงาน!J142&lt;&gt;"",วันทำงาน!J142,"")</f>
        <v/>
      </c>
      <c r="S142" s="129" t="str">
        <f>IF(วันทำงาน!K142&lt;&gt;"",วันทำงาน!K142,"")</f>
        <v/>
      </c>
      <c r="T142" s="162" t="str">
        <f>IF(วันทำงาน!AZ142&lt;&gt;"",วันทำงาน!AZ142,"")</f>
        <v/>
      </c>
      <c r="U142" s="110" t="str">
        <f>IF(A142="","",_xlfn.IFNA(VLOOKUP($F142,เงื่อนไข!$A$4:$P$7,3,0),0))</f>
        <v/>
      </c>
      <c r="V142" s="110">
        <f t="shared" si="28"/>
        <v>0</v>
      </c>
      <c r="W142" s="109" t="str">
        <f t="shared" si="29"/>
        <v/>
      </c>
      <c r="X142" s="196" t="str">
        <f t="shared" si="30"/>
        <v/>
      </c>
      <c r="Y142" s="193">
        <f>วันทำงาน!AQ142</f>
        <v>0</v>
      </c>
      <c r="Z142" s="155"/>
      <c r="AA142" s="155">
        <f>IF($W142="",0,IF($W142&gt;=100%,เงื่อนไข!$H$4,IF($W142&gt;=80%,เงื่อนไข!$G$4,IF($W142&gt;=50%,เงื่อนไข!$F$4,IF($W142&lt;50%,เงื่อนไข!$E$4)))))</f>
        <v>0</v>
      </c>
      <c r="AB142" s="186">
        <f t="shared" si="31"/>
        <v>0</v>
      </c>
      <c r="AC142" s="146">
        <f t="shared" si="32"/>
        <v>0</v>
      </c>
      <c r="AD142" s="182">
        <f>IF(AB142=0,0,AB142/$R142*เงื่อนไข!$B$4)</f>
        <v>0</v>
      </c>
      <c r="AE142" s="188">
        <f t="shared" si="33"/>
        <v>0</v>
      </c>
      <c r="AF142" s="182">
        <f>SUMIF(วันทำงาน!$F$164:$F$254,$B142,วันทำงาน!$J$164:$J$254)</f>
        <v>0</v>
      </c>
      <c r="AG142" s="190">
        <f>IF((AND($W142&gt;=100%,$W142&lt;&gt;"")),เงื่อนไข!$F$8*Y142/$V142,0)</f>
        <v>0</v>
      </c>
      <c r="AH142" s="188">
        <f>SUM(วันทำงาน!AR142:AT142,วันทำงาน!AV142:AX142)</f>
        <v>0</v>
      </c>
      <c r="AI142" s="155"/>
      <c r="AJ142" s="155">
        <f>IF($W142="",0,IF($W142&gt;=100%,เงื่อนไข!$L$4,IF($W142&gt;=80%,เงื่อนไข!$K$4,IF($W142&gt;=50%,เงื่อนไข!$J$4,IF($W142&lt;50%,เงื่อนไข!$I$4)))))</f>
        <v>0</v>
      </c>
      <c r="AK142" s="186">
        <f t="shared" si="34"/>
        <v>0</v>
      </c>
      <c r="AL142" s="182">
        <f t="shared" si="35"/>
        <v>0</v>
      </c>
      <c r="AM142" s="182">
        <f>IF(AK142=0,0,AK142/$R142*เงื่อนไข!$B$4)</f>
        <v>0</v>
      </c>
      <c r="AN142" s="188">
        <f t="shared" si="36"/>
        <v>0</v>
      </c>
      <c r="AO142" s="182">
        <f>SUMIF(วันทำงาน!$F$164:$F$254,$B142,วันทำงาน!$K$164:$K$254)</f>
        <v>0</v>
      </c>
      <c r="AP142" s="190">
        <f>IF((AND($W142&gt;=100%,$W142&lt;&gt;"")),เงื่อนไข!$F$8*AH142/$V142,0)</f>
        <v>0</v>
      </c>
      <c r="AQ142" s="193">
        <f>วันทำงาน!AU142</f>
        <v>0</v>
      </c>
      <c r="AR142" s="155"/>
      <c r="AS142" s="155">
        <f>IF(W142="",0,IF($W142&gt;=100%,เงื่อนไข!$P$4,IF($W142&gt;=80%,เงื่อนไข!$O$4,IF($W142&gt;=50%,เงื่อนไข!$N$4,IF($W142&lt;50%,เงื่อนไข!$M$4)))))</f>
        <v>0</v>
      </c>
      <c r="AT142" s="186">
        <f t="shared" si="37"/>
        <v>0</v>
      </c>
      <c r="AU142" s="182">
        <f t="shared" si="38"/>
        <v>0</v>
      </c>
      <c r="AV142" s="182">
        <f>IF(AT142=0,0,AT142/$R142*เงื่อนไข!$B$4)</f>
        <v>0</v>
      </c>
      <c r="AW142" s="188">
        <f t="shared" si="39"/>
        <v>0</v>
      </c>
      <c r="AX142" s="182">
        <f>SUMIF(วันทำงาน!$F$164:$F$254,$B142,วันทำงาน!$L$164:$L$254)</f>
        <v>0</v>
      </c>
      <c r="AY142" s="190">
        <f>IF((AND($W142&gt;=100%,$W142&lt;&gt;"")),เงื่อนไข!$F$8*AQ142/$V142,0)</f>
        <v>0</v>
      </c>
    </row>
    <row r="143" spans="1:51" s="6" customFormat="1" ht="13.2" customHeight="1" x14ac:dyDescent="0.25">
      <c r="A143" s="129" t="str">
        <f>IF(วันทำงาน!A143&lt;&gt;"",วันทำงาน!A143,"")</f>
        <v/>
      </c>
      <c r="B143" s="129" t="str">
        <f>IF(วันทำงาน!B143&lt;&gt;"",วันทำงาน!B143,"")</f>
        <v/>
      </c>
      <c r="C143" s="129"/>
      <c r="D143" s="129" t="str">
        <f>IF(วันทำงาน!C143&lt;&gt;"",วันทำงาน!C143,"")</f>
        <v/>
      </c>
      <c r="E143" s="130" t="str">
        <f>IF(วันทำงาน!D143&lt;&gt;"",วันทำงาน!D143,"")</f>
        <v/>
      </c>
      <c r="F143" s="93" t="str">
        <f>IF(วันทำงาน!E143&lt;&gt;"",วันทำงาน!E143,"")</f>
        <v/>
      </c>
      <c r="G143" s="129" t="str">
        <f>IF(วันทำงาน!F143&lt;&gt;"",วันทำงาน!F143,"")</f>
        <v/>
      </c>
      <c r="H143" s="141" t="str">
        <f>IF(F143="Salesman",วันทำงาน!G143,"")</f>
        <v/>
      </c>
      <c r="I143" s="146" t="str">
        <f>IF($H143="","",AB143/$R143*(100%-เงื่อนไข!$B$4))</f>
        <v/>
      </c>
      <c r="J143" s="146" t="str">
        <f>IF($H143="","",AK143/$R143*(100%-เงื่อนไข!$B$4))</f>
        <v/>
      </c>
      <c r="K143" s="146" t="str">
        <f>IF($H143="","",AT143/$R143*(100%-เงื่อนไข!$B$4))</f>
        <v/>
      </c>
      <c r="L143" s="146" t="str">
        <f t="shared" si="26"/>
        <v/>
      </c>
      <c r="M143" s="147" t="str">
        <f>IF((OR(วันทำงาน!H143="",$F$1="")),"",IF(F143="Salesman",วันทำงาน!H143,""))</f>
        <v/>
      </c>
      <c r="N143" s="115">
        <f>IF($M143="",0,IF($X143="P",Y143*เงื่อนไข!$C$5,0))</f>
        <v>0</v>
      </c>
      <c r="O143" s="115">
        <f>IF($M143="",0,IF($X143="P",AH143*เงื่อนไข!$C$5,0))</f>
        <v>0</v>
      </c>
      <c r="P143" s="146">
        <f>IF($M143="",0,IF($X143="P",AQ143*เงื่อนไข!$C$5,0))</f>
        <v>0</v>
      </c>
      <c r="Q143" s="146">
        <f t="shared" si="27"/>
        <v>0</v>
      </c>
      <c r="R143" s="129" t="str">
        <f>IF(วันทำงาน!J143&lt;&gt;"",วันทำงาน!J143,"")</f>
        <v/>
      </c>
      <c r="S143" s="129" t="str">
        <f>IF(วันทำงาน!K143&lt;&gt;"",วันทำงาน!K143,"")</f>
        <v/>
      </c>
      <c r="T143" s="162" t="str">
        <f>IF(วันทำงาน!AZ143&lt;&gt;"",วันทำงาน!AZ143,"")</f>
        <v/>
      </c>
      <c r="U143" s="110" t="str">
        <f>IF(A143="","",_xlfn.IFNA(VLOOKUP($F143,เงื่อนไข!$A$4:$P$7,3,0),0))</f>
        <v/>
      </c>
      <c r="V143" s="110">
        <f t="shared" si="28"/>
        <v>0</v>
      </c>
      <c r="W143" s="109" t="str">
        <f t="shared" si="29"/>
        <v/>
      </c>
      <c r="X143" s="196" t="str">
        <f t="shared" si="30"/>
        <v/>
      </c>
      <c r="Y143" s="193">
        <f>วันทำงาน!AQ143</f>
        <v>0</v>
      </c>
      <c r="Z143" s="155"/>
      <c r="AA143" s="155">
        <f>IF($W143="",0,IF($W143&gt;=100%,เงื่อนไข!$H$4,IF($W143&gt;=80%,เงื่อนไข!$G$4,IF($W143&gt;=50%,เงื่อนไข!$F$4,IF($W143&lt;50%,เงื่อนไข!$E$4)))))</f>
        <v>0</v>
      </c>
      <c r="AB143" s="186">
        <f t="shared" si="31"/>
        <v>0</v>
      </c>
      <c r="AC143" s="146">
        <f t="shared" si="32"/>
        <v>0</v>
      </c>
      <c r="AD143" s="182">
        <f>IF(AB143=0,0,AB143/$R143*เงื่อนไข!$B$4)</f>
        <v>0</v>
      </c>
      <c r="AE143" s="188">
        <f t="shared" si="33"/>
        <v>0</v>
      </c>
      <c r="AF143" s="182">
        <f>SUMIF(วันทำงาน!$F$164:$F$254,$B143,วันทำงาน!$J$164:$J$254)</f>
        <v>0</v>
      </c>
      <c r="AG143" s="190">
        <f>IF((AND($W143&gt;=100%,$W143&lt;&gt;"")),เงื่อนไข!$F$8*Y143/$V143,0)</f>
        <v>0</v>
      </c>
      <c r="AH143" s="188">
        <f>SUM(วันทำงาน!AR143:AT143,วันทำงาน!AV143:AX143)</f>
        <v>0</v>
      </c>
      <c r="AI143" s="155"/>
      <c r="AJ143" s="155">
        <f>IF($W143="",0,IF($W143&gt;=100%,เงื่อนไข!$L$4,IF($W143&gt;=80%,เงื่อนไข!$K$4,IF($W143&gt;=50%,เงื่อนไข!$J$4,IF($W143&lt;50%,เงื่อนไข!$I$4)))))</f>
        <v>0</v>
      </c>
      <c r="AK143" s="186">
        <f t="shared" si="34"/>
        <v>0</v>
      </c>
      <c r="AL143" s="182">
        <f t="shared" si="35"/>
        <v>0</v>
      </c>
      <c r="AM143" s="182">
        <f>IF(AK143=0,0,AK143/$R143*เงื่อนไข!$B$4)</f>
        <v>0</v>
      </c>
      <c r="AN143" s="188">
        <f t="shared" si="36"/>
        <v>0</v>
      </c>
      <c r="AO143" s="182">
        <f>SUMIF(วันทำงาน!$F$164:$F$254,$B143,วันทำงาน!$K$164:$K$254)</f>
        <v>0</v>
      </c>
      <c r="AP143" s="190">
        <f>IF((AND($W143&gt;=100%,$W143&lt;&gt;"")),เงื่อนไข!$F$8*AH143/$V143,0)</f>
        <v>0</v>
      </c>
      <c r="AQ143" s="193">
        <f>วันทำงาน!AU143</f>
        <v>0</v>
      </c>
      <c r="AR143" s="155"/>
      <c r="AS143" s="155">
        <f>IF(W143="",0,IF($W143&gt;=100%,เงื่อนไข!$P$4,IF($W143&gt;=80%,เงื่อนไข!$O$4,IF($W143&gt;=50%,เงื่อนไข!$N$4,IF($W143&lt;50%,เงื่อนไข!$M$4)))))</f>
        <v>0</v>
      </c>
      <c r="AT143" s="186">
        <f t="shared" si="37"/>
        <v>0</v>
      </c>
      <c r="AU143" s="182">
        <f t="shared" si="38"/>
        <v>0</v>
      </c>
      <c r="AV143" s="182">
        <f>IF(AT143=0,0,AT143/$R143*เงื่อนไข!$B$4)</f>
        <v>0</v>
      </c>
      <c r="AW143" s="188">
        <f t="shared" si="39"/>
        <v>0</v>
      </c>
      <c r="AX143" s="182">
        <f>SUMIF(วันทำงาน!$F$164:$F$254,$B143,วันทำงาน!$L$164:$L$254)</f>
        <v>0</v>
      </c>
      <c r="AY143" s="190">
        <f>IF((AND($W143&gt;=100%,$W143&lt;&gt;"")),เงื่อนไข!$F$8*AQ143/$V143,0)</f>
        <v>0</v>
      </c>
    </row>
    <row r="144" spans="1:51" s="6" customFormat="1" ht="13.2" customHeight="1" x14ac:dyDescent="0.25">
      <c r="A144" s="129" t="str">
        <f>IF(วันทำงาน!A144&lt;&gt;"",วันทำงาน!A144,"")</f>
        <v/>
      </c>
      <c r="B144" s="129" t="str">
        <f>IF(วันทำงาน!B144&lt;&gt;"",วันทำงาน!B144,"")</f>
        <v/>
      </c>
      <c r="C144" s="129"/>
      <c r="D144" s="129" t="str">
        <f>IF(วันทำงาน!C144&lt;&gt;"",วันทำงาน!C144,"")</f>
        <v/>
      </c>
      <c r="E144" s="130" t="str">
        <f>IF(วันทำงาน!D144&lt;&gt;"",วันทำงาน!D144,"")</f>
        <v/>
      </c>
      <c r="F144" s="93" t="str">
        <f>IF(วันทำงาน!E144&lt;&gt;"",วันทำงาน!E144,"")</f>
        <v/>
      </c>
      <c r="G144" s="129" t="str">
        <f>IF(วันทำงาน!F144&lt;&gt;"",วันทำงาน!F144,"")</f>
        <v/>
      </c>
      <c r="H144" s="141" t="str">
        <f>IF(F144="Salesman",วันทำงาน!G144,"")</f>
        <v/>
      </c>
      <c r="I144" s="146" t="str">
        <f>IF($H144="","",AB144/$R144*(100%-เงื่อนไข!$B$4))</f>
        <v/>
      </c>
      <c r="J144" s="146" t="str">
        <f>IF($H144="","",AK144/$R144*(100%-เงื่อนไข!$B$4))</f>
        <v/>
      </c>
      <c r="K144" s="146" t="str">
        <f>IF($H144="","",AT144/$R144*(100%-เงื่อนไข!$B$4))</f>
        <v/>
      </c>
      <c r="L144" s="146" t="str">
        <f t="shared" ref="L144:L160" si="40">IF(H144="","",SUM(I144:K144))</f>
        <v/>
      </c>
      <c r="M144" s="147" t="str">
        <f>IF((OR(วันทำงาน!H144="",$F$1="")),"",IF(F144="Salesman",วันทำงาน!H144,""))</f>
        <v/>
      </c>
      <c r="N144" s="115">
        <f>IF($M144="",0,IF($X144="P",Y144*เงื่อนไข!$C$5,0))</f>
        <v>0</v>
      </c>
      <c r="O144" s="115">
        <f>IF($M144="",0,IF($X144="P",AH144*เงื่อนไข!$C$5,0))</f>
        <v>0</v>
      </c>
      <c r="P144" s="146">
        <f>IF($M144="",0,IF($X144="P",AQ144*เงื่อนไข!$C$5,0))</f>
        <v>0</v>
      </c>
      <c r="Q144" s="146">
        <f t="shared" ref="Q144:Q160" si="41">IF(M144="",0,SUM(N144:P144))</f>
        <v>0</v>
      </c>
      <c r="R144" s="129" t="str">
        <f>IF(วันทำงาน!J144&lt;&gt;"",วันทำงาน!J144,"")</f>
        <v/>
      </c>
      <c r="S144" s="129" t="str">
        <f>IF(วันทำงาน!K144&lt;&gt;"",วันทำงาน!K144,"")</f>
        <v/>
      </c>
      <c r="T144" s="162" t="str">
        <f>IF(วันทำงาน!AZ144&lt;&gt;"",วันทำงาน!AZ144,"")</f>
        <v/>
      </c>
      <c r="U144" s="110" t="str">
        <f>IF(A144="","",_xlfn.IFNA(VLOOKUP($F144,เงื่อนไข!$A$4:$P$7,3,0),0))</f>
        <v/>
      </c>
      <c r="V144" s="110">
        <f t="shared" ref="V144:V160" si="42">SUM(Y144,AH144,AQ144)</f>
        <v>0</v>
      </c>
      <c r="W144" s="109" t="str">
        <f t="shared" ref="W144:W160" si="43">IF((OR(U144=0,U144="")),"",V144/U144)</f>
        <v/>
      </c>
      <c r="X144" s="196" t="str">
        <f t="shared" ref="X144:X160" si="44">IF((AND(F144="Salesman",W144&gt;=80%)),"P","")</f>
        <v/>
      </c>
      <c r="Y144" s="193">
        <f>วันทำงาน!AQ144</f>
        <v>0</v>
      </c>
      <c r="Z144" s="155"/>
      <c r="AA144" s="155">
        <f>IF($W144="",0,IF($W144&gt;=100%,เงื่อนไข!$H$4,IF($W144&gt;=80%,เงื่อนไข!$G$4,IF($W144&gt;=50%,เงื่อนไข!$F$4,IF($W144&lt;50%,เงื่อนไข!$E$4)))))</f>
        <v>0</v>
      </c>
      <c r="AB144" s="186">
        <f t="shared" ref="AB144:AB160" si="45">Y144*AA144</f>
        <v>0</v>
      </c>
      <c r="AC144" s="146">
        <f t="shared" ref="AC144:AC160" si="46">IF(AB144=0,0,AB144/$R144)</f>
        <v>0</v>
      </c>
      <c r="AD144" s="182">
        <f>IF(AB144=0,0,AB144/$R144*เงื่อนไข!$B$4)</f>
        <v>0</v>
      </c>
      <c r="AE144" s="188">
        <f t="shared" ref="AE144:AE160" si="47">IF($F144="Trainer Rollout",VLOOKUP($B144,$M$15:$P$160,2,0),IF($F144="Driver",VLOOKUP($B144,$H$15:$K$160,2,0),IF((AND(AC144=0,AD144=0)),0,(AC144*($S144-$T144))+(AD144*$T144))-N144))</f>
        <v>0</v>
      </c>
      <c r="AF144" s="182">
        <f>SUMIF(วันทำงาน!$F$164:$F$254,$B144,วันทำงาน!$J$164:$J$254)</f>
        <v>0</v>
      </c>
      <c r="AG144" s="190">
        <f>IF((AND($W144&gt;=100%,$W144&lt;&gt;"")),เงื่อนไข!$F$8*Y144/$V144,0)</f>
        <v>0</v>
      </c>
      <c r="AH144" s="188">
        <f>SUM(วันทำงาน!AR144:AT144,วันทำงาน!AV144:AX144)</f>
        <v>0</v>
      </c>
      <c r="AI144" s="155"/>
      <c r="AJ144" s="155">
        <f>IF($W144="",0,IF($W144&gt;=100%,เงื่อนไข!$L$4,IF($W144&gt;=80%,เงื่อนไข!$K$4,IF($W144&gt;=50%,เงื่อนไข!$J$4,IF($W144&lt;50%,เงื่อนไข!$I$4)))))</f>
        <v>0</v>
      </c>
      <c r="AK144" s="186">
        <f t="shared" ref="AK144:AK160" si="48">AH144*AJ144</f>
        <v>0</v>
      </c>
      <c r="AL144" s="182">
        <f t="shared" ref="AL144:AL160" si="49">IF(AK144=0,0,AK144/$R144)</f>
        <v>0</v>
      </c>
      <c r="AM144" s="182">
        <f>IF(AK144=0,0,AK144/$R144*เงื่อนไข!$B$4)</f>
        <v>0</v>
      </c>
      <c r="AN144" s="188">
        <f t="shared" ref="AN144:AN160" si="50">IF($F144="Trainer Rollout",VLOOKUP($B144,$M$15:$P$160,3,0),IF($F144="Driver",VLOOKUP($B144,$H$15:$K$160,3,0),IF((AND(AL144=0,AM144=0)),0,(AL144*($S144-$T144))+(AM144*$T144))-O144))</f>
        <v>0</v>
      </c>
      <c r="AO144" s="182">
        <f>SUMIF(วันทำงาน!$F$164:$F$254,$B144,วันทำงาน!$K$164:$K$254)</f>
        <v>0</v>
      </c>
      <c r="AP144" s="190">
        <f>IF((AND($W144&gt;=100%,$W144&lt;&gt;"")),เงื่อนไข!$F$8*AH144/$V144,0)</f>
        <v>0</v>
      </c>
      <c r="AQ144" s="193">
        <f>วันทำงาน!AU144</f>
        <v>0</v>
      </c>
      <c r="AR144" s="155"/>
      <c r="AS144" s="155">
        <f>IF(W144="",0,IF($W144&gt;=100%,เงื่อนไข!$P$4,IF($W144&gt;=80%,เงื่อนไข!$O$4,IF($W144&gt;=50%,เงื่อนไข!$N$4,IF($W144&lt;50%,เงื่อนไข!$M$4)))))</f>
        <v>0</v>
      </c>
      <c r="AT144" s="186">
        <f t="shared" ref="AT144:AT160" si="51">AQ144*AS144</f>
        <v>0</v>
      </c>
      <c r="AU144" s="182">
        <f t="shared" ref="AU144:AU160" si="52">IF(AT144=0,0,AT144/$R144)</f>
        <v>0</v>
      </c>
      <c r="AV144" s="182">
        <f>IF(AT144=0,0,AT144/$R144*เงื่อนไข!$B$4)</f>
        <v>0</v>
      </c>
      <c r="AW144" s="188">
        <f t="shared" ref="AW144:AW160" si="53">IF($F144="Trainer Rollout",VLOOKUP($B144,$M$15:$P$160,4,0),IF($F144="Driver",VLOOKUP($B144,$H$15:$K$160,4,0),IF((AND(AU144=0,AV144=0)),0,(AU144*($S144-$T144))+(AV144*$T144))-P144))</f>
        <v>0</v>
      </c>
      <c r="AX144" s="182">
        <f>SUMIF(วันทำงาน!$F$164:$F$254,$B144,วันทำงาน!$L$164:$L$254)</f>
        <v>0</v>
      </c>
      <c r="AY144" s="190">
        <f>IF((AND($W144&gt;=100%,$W144&lt;&gt;"")),เงื่อนไข!$F$8*AQ144/$V144,0)</f>
        <v>0</v>
      </c>
    </row>
    <row r="145" spans="1:51" s="6" customFormat="1" ht="13.2" customHeight="1" x14ac:dyDescent="0.25">
      <c r="A145" s="129" t="str">
        <f>IF(วันทำงาน!A145&lt;&gt;"",วันทำงาน!A145,"")</f>
        <v/>
      </c>
      <c r="B145" s="129" t="str">
        <f>IF(วันทำงาน!B145&lt;&gt;"",วันทำงาน!B145,"")</f>
        <v/>
      </c>
      <c r="C145" s="129"/>
      <c r="D145" s="129" t="str">
        <f>IF(วันทำงาน!C145&lt;&gt;"",วันทำงาน!C145,"")</f>
        <v/>
      </c>
      <c r="E145" s="130" t="str">
        <f>IF(วันทำงาน!D145&lt;&gt;"",วันทำงาน!D145,"")</f>
        <v/>
      </c>
      <c r="F145" s="93" t="str">
        <f>IF(วันทำงาน!E145&lt;&gt;"",วันทำงาน!E145,"")</f>
        <v/>
      </c>
      <c r="G145" s="129" t="str">
        <f>IF(วันทำงาน!F145&lt;&gt;"",วันทำงาน!F145,"")</f>
        <v/>
      </c>
      <c r="H145" s="141" t="str">
        <f>IF(F145="Salesman",วันทำงาน!G145,"")</f>
        <v/>
      </c>
      <c r="I145" s="146" t="str">
        <f>IF($H145="","",AB145/$R145*(100%-เงื่อนไข!$B$4))</f>
        <v/>
      </c>
      <c r="J145" s="146" t="str">
        <f>IF($H145="","",AK145/$R145*(100%-เงื่อนไข!$B$4))</f>
        <v/>
      </c>
      <c r="K145" s="146" t="str">
        <f>IF($H145="","",AT145/$R145*(100%-เงื่อนไข!$B$4))</f>
        <v/>
      </c>
      <c r="L145" s="146" t="str">
        <f t="shared" si="40"/>
        <v/>
      </c>
      <c r="M145" s="147" t="str">
        <f>IF((OR(วันทำงาน!H145="",$F$1="")),"",IF(F145="Salesman",วันทำงาน!H145,""))</f>
        <v/>
      </c>
      <c r="N145" s="115">
        <f>IF($M145="",0,IF($X145="P",Y145*เงื่อนไข!$C$5,0))</f>
        <v>0</v>
      </c>
      <c r="O145" s="115">
        <f>IF($M145="",0,IF($X145="P",AH145*เงื่อนไข!$C$5,0))</f>
        <v>0</v>
      </c>
      <c r="P145" s="146">
        <f>IF($M145="",0,IF($X145="P",AQ145*เงื่อนไข!$C$5,0))</f>
        <v>0</v>
      </c>
      <c r="Q145" s="146">
        <f t="shared" si="41"/>
        <v>0</v>
      </c>
      <c r="R145" s="129" t="str">
        <f>IF(วันทำงาน!J145&lt;&gt;"",วันทำงาน!J145,"")</f>
        <v/>
      </c>
      <c r="S145" s="129" t="str">
        <f>IF(วันทำงาน!K145&lt;&gt;"",วันทำงาน!K145,"")</f>
        <v/>
      </c>
      <c r="T145" s="162" t="str">
        <f>IF(วันทำงาน!AZ145&lt;&gt;"",วันทำงาน!AZ145,"")</f>
        <v/>
      </c>
      <c r="U145" s="110" t="str">
        <f>IF(A145="","",_xlfn.IFNA(VLOOKUP($F145,เงื่อนไข!$A$4:$P$7,3,0),0))</f>
        <v/>
      </c>
      <c r="V145" s="110">
        <f t="shared" si="42"/>
        <v>0</v>
      </c>
      <c r="W145" s="109" t="str">
        <f t="shared" si="43"/>
        <v/>
      </c>
      <c r="X145" s="196" t="str">
        <f t="shared" si="44"/>
        <v/>
      </c>
      <c r="Y145" s="193">
        <f>วันทำงาน!AQ145</f>
        <v>0</v>
      </c>
      <c r="Z145" s="155"/>
      <c r="AA145" s="155">
        <f>IF($W145="",0,IF($W145&gt;=100%,เงื่อนไข!$H$4,IF($W145&gt;=80%,เงื่อนไข!$G$4,IF($W145&gt;=50%,เงื่อนไข!$F$4,IF($W145&lt;50%,เงื่อนไข!$E$4)))))</f>
        <v>0</v>
      </c>
      <c r="AB145" s="186">
        <f t="shared" si="45"/>
        <v>0</v>
      </c>
      <c r="AC145" s="146">
        <f t="shared" si="46"/>
        <v>0</v>
      </c>
      <c r="AD145" s="182">
        <f>IF(AB145=0,0,AB145/$R145*เงื่อนไข!$B$4)</f>
        <v>0</v>
      </c>
      <c r="AE145" s="188">
        <f t="shared" si="47"/>
        <v>0</v>
      </c>
      <c r="AF145" s="182">
        <f>SUMIF(วันทำงาน!$F$164:$F$254,$B145,วันทำงาน!$J$164:$J$254)</f>
        <v>0</v>
      </c>
      <c r="AG145" s="190">
        <f>IF((AND($W145&gt;=100%,$W145&lt;&gt;"")),เงื่อนไข!$F$8*Y145/$V145,0)</f>
        <v>0</v>
      </c>
      <c r="AH145" s="188">
        <f>SUM(วันทำงาน!AR145:AT145,วันทำงาน!AV145:AX145)</f>
        <v>0</v>
      </c>
      <c r="AI145" s="155"/>
      <c r="AJ145" s="155">
        <f>IF($W145="",0,IF($W145&gt;=100%,เงื่อนไข!$L$4,IF($W145&gt;=80%,เงื่อนไข!$K$4,IF($W145&gt;=50%,เงื่อนไข!$J$4,IF($W145&lt;50%,เงื่อนไข!$I$4)))))</f>
        <v>0</v>
      </c>
      <c r="AK145" s="186">
        <f t="shared" si="48"/>
        <v>0</v>
      </c>
      <c r="AL145" s="182">
        <f t="shared" si="49"/>
        <v>0</v>
      </c>
      <c r="AM145" s="182">
        <f>IF(AK145=0,0,AK145/$R145*เงื่อนไข!$B$4)</f>
        <v>0</v>
      </c>
      <c r="AN145" s="188">
        <f t="shared" si="50"/>
        <v>0</v>
      </c>
      <c r="AO145" s="182">
        <f>SUMIF(วันทำงาน!$F$164:$F$254,$B145,วันทำงาน!$K$164:$K$254)</f>
        <v>0</v>
      </c>
      <c r="AP145" s="190">
        <f>IF((AND($W145&gt;=100%,$W145&lt;&gt;"")),เงื่อนไข!$F$8*AH145/$V145,0)</f>
        <v>0</v>
      </c>
      <c r="AQ145" s="193">
        <f>วันทำงาน!AU145</f>
        <v>0</v>
      </c>
      <c r="AR145" s="155"/>
      <c r="AS145" s="155">
        <f>IF(W145="",0,IF($W145&gt;=100%,เงื่อนไข!$P$4,IF($W145&gt;=80%,เงื่อนไข!$O$4,IF($W145&gt;=50%,เงื่อนไข!$N$4,IF($W145&lt;50%,เงื่อนไข!$M$4)))))</f>
        <v>0</v>
      </c>
      <c r="AT145" s="186">
        <f t="shared" si="51"/>
        <v>0</v>
      </c>
      <c r="AU145" s="182">
        <f t="shared" si="52"/>
        <v>0</v>
      </c>
      <c r="AV145" s="182">
        <f>IF(AT145=0,0,AT145/$R145*เงื่อนไข!$B$4)</f>
        <v>0</v>
      </c>
      <c r="AW145" s="188">
        <f t="shared" si="53"/>
        <v>0</v>
      </c>
      <c r="AX145" s="182">
        <f>SUMIF(วันทำงาน!$F$164:$F$254,$B145,วันทำงาน!$L$164:$L$254)</f>
        <v>0</v>
      </c>
      <c r="AY145" s="190">
        <f>IF((AND($W145&gt;=100%,$W145&lt;&gt;"")),เงื่อนไข!$F$8*AQ145/$V145,0)</f>
        <v>0</v>
      </c>
    </row>
    <row r="146" spans="1:51" s="6" customFormat="1" ht="13.2" customHeight="1" x14ac:dyDescent="0.25">
      <c r="A146" s="129" t="str">
        <f>IF(วันทำงาน!A146&lt;&gt;"",วันทำงาน!A146,"")</f>
        <v/>
      </c>
      <c r="B146" s="129" t="str">
        <f>IF(วันทำงาน!B146&lt;&gt;"",วันทำงาน!B146,"")</f>
        <v/>
      </c>
      <c r="C146" s="129"/>
      <c r="D146" s="129" t="str">
        <f>IF(วันทำงาน!C146&lt;&gt;"",วันทำงาน!C146,"")</f>
        <v/>
      </c>
      <c r="E146" s="130" t="str">
        <f>IF(วันทำงาน!D146&lt;&gt;"",วันทำงาน!D146,"")</f>
        <v/>
      </c>
      <c r="F146" s="93" t="str">
        <f>IF(วันทำงาน!E146&lt;&gt;"",วันทำงาน!E146,"")</f>
        <v/>
      </c>
      <c r="G146" s="129" t="str">
        <f>IF(วันทำงาน!F146&lt;&gt;"",วันทำงาน!F146,"")</f>
        <v/>
      </c>
      <c r="H146" s="141" t="str">
        <f>IF(F146="Salesman",วันทำงาน!G146,"")</f>
        <v/>
      </c>
      <c r="I146" s="146" t="str">
        <f>IF($H146="","",AB146/$R146*(100%-เงื่อนไข!$B$4))</f>
        <v/>
      </c>
      <c r="J146" s="146" t="str">
        <f>IF($H146="","",AK146/$R146*(100%-เงื่อนไข!$B$4))</f>
        <v/>
      </c>
      <c r="K146" s="146" t="str">
        <f>IF($H146="","",AT146/$R146*(100%-เงื่อนไข!$B$4))</f>
        <v/>
      </c>
      <c r="L146" s="146" t="str">
        <f t="shared" si="40"/>
        <v/>
      </c>
      <c r="M146" s="147" t="str">
        <f>IF((OR(วันทำงาน!H146="",$F$1="")),"",IF(F146="Salesman",วันทำงาน!H146,""))</f>
        <v/>
      </c>
      <c r="N146" s="115">
        <f>IF($M146="",0,IF($X146="P",Y146*เงื่อนไข!$C$5,0))</f>
        <v>0</v>
      </c>
      <c r="O146" s="115">
        <f>IF($M146="",0,IF($X146="P",AH146*เงื่อนไข!$C$5,0))</f>
        <v>0</v>
      </c>
      <c r="P146" s="146">
        <f>IF($M146="",0,IF($X146="P",AQ146*เงื่อนไข!$C$5,0))</f>
        <v>0</v>
      </c>
      <c r="Q146" s="146">
        <f t="shared" si="41"/>
        <v>0</v>
      </c>
      <c r="R146" s="129" t="str">
        <f>IF(วันทำงาน!J146&lt;&gt;"",วันทำงาน!J146,"")</f>
        <v/>
      </c>
      <c r="S146" s="129" t="str">
        <f>IF(วันทำงาน!K146&lt;&gt;"",วันทำงาน!K146,"")</f>
        <v/>
      </c>
      <c r="T146" s="162" t="str">
        <f>IF(วันทำงาน!AZ146&lt;&gt;"",วันทำงาน!AZ146,"")</f>
        <v/>
      </c>
      <c r="U146" s="110" t="str">
        <f>IF(A146="","",_xlfn.IFNA(VLOOKUP($F146,เงื่อนไข!$A$4:$P$7,3,0),0))</f>
        <v/>
      </c>
      <c r="V146" s="110">
        <f t="shared" si="42"/>
        <v>0</v>
      </c>
      <c r="W146" s="109" t="str">
        <f t="shared" si="43"/>
        <v/>
      </c>
      <c r="X146" s="196" t="str">
        <f t="shared" si="44"/>
        <v/>
      </c>
      <c r="Y146" s="193">
        <f>วันทำงาน!AQ146</f>
        <v>0</v>
      </c>
      <c r="Z146" s="155"/>
      <c r="AA146" s="155">
        <f>IF($W146="",0,IF($W146&gt;=100%,เงื่อนไข!$H$4,IF($W146&gt;=80%,เงื่อนไข!$G$4,IF($W146&gt;=50%,เงื่อนไข!$F$4,IF($W146&lt;50%,เงื่อนไข!$E$4)))))</f>
        <v>0</v>
      </c>
      <c r="AB146" s="186">
        <f t="shared" si="45"/>
        <v>0</v>
      </c>
      <c r="AC146" s="146">
        <f t="shared" si="46"/>
        <v>0</v>
      </c>
      <c r="AD146" s="182">
        <f>IF(AB146=0,0,AB146/$R146*เงื่อนไข!$B$4)</f>
        <v>0</v>
      </c>
      <c r="AE146" s="188">
        <f t="shared" si="47"/>
        <v>0</v>
      </c>
      <c r="AF146" s="182">
        <f>SUMIF(วันทำงาน!$F$164:$F$254,$B146,วันทำงาน!$J$164:$J$254)</f>
        <v>0</v>
      </c>
      <c r="AG146" s="190">
        <f>IF((AND($W146&gt;=100%,$W146&lt;&gt;"")),เงื่อนไข!$F$8*Y146/$V146,0)</f>
        <v>0</v>
      </c>
      <c r="AH146" s="188">
        <f>SUM(วันทำงาน!AR146:AT146,วันทำงาน!AV146:AX146)</f>
        <v>0</v>
      </c>
      <c r="AI146" s="155"/>
      <c r="AJ146" s="155">
        <f>IF($W146="",0,IF($W146&gt;=100%,เงื่อนไข!$L$4,IF($W146&gt;=80%,เงื่อนไข!$K$4,IF($W146&gt;=50%,เงื่อนไข!$J$4,IF($W146&lt;50%,เงื่อนไข!$I$4)))))</f>
        <v>0</v>
      </c>
      <c r="AK146" s="186">
        <f t="shared" si="48"/>
        <v>0</v>
      </c>
      <c r="AL146" s="182">
        <f t="shared" si="49"/>
        <v>0</v>
      </c>
      <c r="AM146" s="182">
        <f>IF(AK146=0,0,AK146/$R146*เงื่อนไข!$B$4)</f>
        <v>0</v>
      </c>
      <c r="AN146" s="188">
        <f t="shared" si="50"/>
        <v>0</v>
      </c>
      <c r="AO146" s="182">
        <f>SUMIF(วันทำงาน!$F$164:$F$254,$B146,วันทำงาน!$K$164:$K$254)</f>
        <v>0</v>
      </c>
      <c r="AP146" s="190">
        <f>IF((AND($W146&gt;=100%,$W146&lt;&gt;"")),เงื่อนไข!$F$8*AH146/$V146,0)</f>
        <v>0</v>
      </c>
      <c r="AQ146" s="193">
        <f>วันทำงาน!AU146</f>
        <v>0</v>
      </c>
      <c r="AR146" s="155"/>
      <c r="AS146" s="155">
        <f>IF(W146="",0,IF($W146&gt;=100%,เงื่อนไข!$P$4,IF($W146&gt;=80%,เงื่อนไข!$O$4,IF($W146&gt;=50%,เงื่อนไข!$N$4,IF($W146&lt;50%,เงื่อนไข!$M$4)))))</f>
        <v>0</v>
      </c>
      <c r="AT146" s="186">
        <f t="shared" si="51"/>
        <v>0</v>
      </c>
      <c r="AU146" s="182">
        <f t="shared" si="52"/>
        <v>0</v>
      </c>
      <c r="AV146" s="182">
        <f>IF(AT146=0,0,AT146/$R146*เงื่อนไข!$B$4)</f>
        <v>0</v>
      </c>
      <c r="AW146" s="188">
        <f t="shared" si="53"/>
        <v>0</v>
      </c>
      <c r="AX146" s="182">
        <f>SUMIF(วันทำงาน!$F$164:$F$254,$B146,วันทำงาน!$L$164:$L$254)</f>
        <v>0</v>
      </c>
      <c r="AY146" s="190">
        <f>IF((AND($W146&gt;=100%,$W146&lt;&gt;"")),เงื่อนไข!$F$8*AQ146/$V146,0)</f>
        <v>0</v>
      </c>
    </row>
    <row r="147" spans="1:51" s="6" customFormat="1" ht="13.2" customHeight="1" x14ac:dyDescent="0.25">
      <c r="A147" s="129" t="str">
        <f>IF(วันทำงาน!A147&lt;&gt;"",วันทำงาน!A147,"")</f>
        <v/>
      </c>
      <c r="B147" s="129" t="str">
        <f>IF(วันทำงาน!B147&lt;&gt;"",วันทำงาน!B147,"")</f>
        <v/>
      </c>
      <c r="C147" s="129"/>
      <c r="D147" s="129" t="str">
        <f>IF(วันทำงาน!C147&lt;&gt;"",วันทำงาน!C147,"")</f>
        <v/>
      </c>
      <c r="E147" s="130" t="str">
        <f>IF(วันทำงาน!D147&lt;&gt;"",วันทำงาน!D147,"")</f>
        <v/>
      </c>
      <c r="F147" s="93" t="str">
        <f>IF(วันทำงาน!E147&lt;&gt;"",วันทำงาน!E147,"")</f>
        <v/>
      </c>
      <c r="G147" s="129" t="str">
        <f>IF(วันทำงาน!F147&lt;&gt;"",วันทำงาน!F147,"")</f>
        <v/>
      </c>
      <c r="H147" s="141" t="str">
        <f>IF(F147="Salesman",วันทำงาน!G147,"")</f>
        <v/>
      </c>
      <c r="I147" s="146" t="str">
        <f>IF($H147="","",AB147/$R147*(100%-เงื่อนไข!$B$4))</f>
        <v/>
      </c>
      <c r="J147" s="146" t="str">
        <f>IF($H147="","",AK147/$R147*(100%-เงื่อนไข!$B$4))</f>
        <v/>
      </c>
      <c r="K147" s="146" t="str">
        <f>IF($H147="","",AT147/$R147*(100%-เงื่อนไข!$B$4))</f>
        <v/>
      </c>
      <c r="L147" s="146" t="str">
        <f t="shared" si="40"/>
        <v/>
      </c>
      <c r="M147" s="147" t="str">
        <f>IF((OR(วันทำงาน!H147="",$F$1="")),"",IF(F147="Salesman",วันทำงาน!H147,""))</f>
        <v/>
      </c>
      <c r="N147" s="115">
        <f>IF($M147="",0,IF($X147="P",Y147*เงื่อนไข!$C$5,0))</f>
        <v>0</v>
      </c>
      <c r="O147" s="115">
        <f>IF($M147="",0,IF($X147="P",AH147*เงื่อนไข!$C$5,0))</f>
        <v>0</v>
      </c>
      <c r="P147" s="146">
        <f>IF($M147="",0,IF($X147="P",AQ147*เงื่อนไข!$C$5,0))</f>
        <v>0</v>
      </c>
      <c r="Q147" s="146">
        <f t="shared" si="41"/>
        <v>0</v>
      </c>
      <c r="R147" s="129" t="str">
        <f>IF(วันทำงาน!J147&lt;&gt;"",วันทำงาน!J147,"")</f>
        <v/>
      </c>
      <c r="S147" s="129" t="str">
        <f>IF(วันทำงาน!K147&lt;&gt;"",วันทำงาน!K147,"")</f>
        <v/>
      </c>
      <c r="T147" s="162" t="str">
        <f>IF(วันทำงาน!AZ147&lt;&gt;"",วันทำงาน!AZ147,"")</f>
        <v/>
      </c>
      <c r="U147" s="110" t="str">
        <f>IF(A147="","",_xlfn.IFNA(VLOOKUP($F147,เงื่อนไข!$A$4:$P$7,3,0),0))</f>
        <v/>
      </c>
      <c r="V147" s="110">
        <f t="shared" si="42"/>
        <v>0</v>
      </c>
      <c r="W147" s="109" t="str">
        <f t="shared" si="43"/>
        <v/>
      </c>
      <c r="X147" s="196" t="str">
        <f t="shared" si="44"/>
        <v/>
      </c>
      <c r="Y147" s="193">
        <f>วันทำงาน!AQ147</f>
        <v>0</v>
      </c>
      <c r="Z147" s="155"/>
      <c r="AA147" s="155">
        <f>IF($W147="",0,IF($W147&gt;=100%,เงื่อนไข!$H$4,IF($W147&gt;=80%,เงื่อนไข!$G$4,IF($W147&gt;=50%,เงื่อนไข!$F$4,IF($W147&lt;50%,เงื่อนไข!$E$4)))))</f>
        <v>0</v>
      </c>
      <c r="AB147" s="186">
        <f t="shared" si="45"/>
        <v>0</v>
      </c>
      <c r="AC147" s="146">
        <f t="shared" si="46"/>
        <v>0</v>
      </c>
      <c r="AD147" s="182">
        <f>IF(AB147=0,0,AB147/$R147*เงื่อนไข!$B$4)</f>
        <v>0</v>
      </c>
      <c r="AE147" s="188">
        <f t="shared" si="47"/>
        <v>0</v>
      </c>
      <c r="AF147" s="182">
        <f>SUMIF(วันทำงาน!$F$164:$F$254,$B147,วันทำงาน!$J$164:$J$254)</f>
        <v>0</v>
      </c>
      <c r="AG147" s="190">
        <f>IF((AND($W147&gt;=100%,$W147&lt;&gt;"")),เงื่อนไข!$F$8*Y147/$V147,0)</f>
        <v>0</v>
      </c>
      <c r="AH147" s="188">
        <f>SUM(วันทำงาน!AR147:AT147,วันทำงาน!AV147:AX147)</f>
        <v>0</v>
      </c>
      <c r="AI147" s="155"/>
      <c r="AJ147" s="155">
        <f>IF($W147="",0,IF($W147&gt;=100%,เงื่อนไข!$L$4,IF($W147&gt;=80%,เงื่อนไข!$K$4,IF($W147&gt;=50%,เงื่อนไข!$J$4,IF($W147&lt;50%,เงื่อนไข!$I$4)))))</f>
        <v>0</v>
      </c>
      <c r="AK147" s="186">
        <f t="shared" si="48"/>
        <v>0</v>
      </c>
      <c r="AL147" s="182">
        <f t="shared" si="49"/>
        <v>0</v>
      </c>
      <c r="AM147" s="182">
        <f>IF(AK147=0,0,AK147/$R147*เงื่อนไข!$B$4)</f>
        <v>0</v>
      </c>
      <c r="AN147" s="188">
        <f t="shared" si="50"/>
        <v>0</v>
      </c>
      <c r="AO147" s="182">
        <f>SUMIF(วันทำงาน!$F$164:$F$254,$B147,วันทำงาน!$K$164:$K$254)</f>
        <v>0</v>
      </c>
      <c r="AP147" s="190">
        <f>IF((AND($W147&gt;=100%,$W147&lt;&gt;"")),เงื่อนไข!$F$8*AH147/$V147,0)</f>
        <v>0</v>
      </c>
      <c r="AQ147" s="193">
        <f>วันทำงาน!AU147</f>
        <v>0</v>
      </c>
      <c r="AR147" s="155"/>
      <c r="AS147" s="155">
        <f>IF(W147="",0,IF($W147&gt;=100%,เงื่อนไข!$P$4,IF($W147&gt;=80%,เงื่อนไข!$O$4,IF($W147&gt;=50%,เงื่อนไข!$N$4,IF($W147&lt;50%,เงื่อนไข!$M$4)))))</f>
        <v>0</v>
      </c>
      <c r="AT147" s="186">
        <f t="shared" si="51"/>
        <v>0</v>
      </c>
      <c r="AU147" s="182">
        <f t="shared" si="52"/>
        <v>0</v>
      </c>
      <c r="AV147" s="182">
        <f>IF(AT147=0,0,AT147/$R147*เงื่อนไข!$B$4)</f>
        <v>0</v>
      </c>
      <c r="AW147" s="188">
        <f t="shared" si="53"/>
        <v>0</v>
      </c>
      <c r="AX147" s="182">
        <f>SUMIF(วันทำงาน!$F$164:$F$254,$B147,วันทำงาน!$L$164:$L$254)</f>
        <v>0</v>
      </c>
      <c r="AY147" s="190">
        <f>IF((AND($W147&gt;=100%,$W147&lt;&gt;"")),เงื่อนไข!$F$8*AQ147/$V147,0)</f>
        <v>0</v>
      </c>
    </row>
    <row r="148" spans="1:51" s="6" customFormat="1" ht="13.2" customHeight="1" x14ac:dyDescent="0.25">
      <c r="A148" s="129" t="str">
        <f>IF(วันทำงาน!A148&lt;&gt;"",วันทำงาน!A148,"")</f>
        <v/>
      </c>
      <c r="B148" s="129" t="str">
        <f>IF(วันทำงาน!B148&lt;&gt;"",วันทำงาน!B148,"")</f>
        <v/>
      </c>
      <c r="C148" s="129"/>
      <c r="D148" s="129" t="str">
        <f>IF(วันทำงาน!C148&lt;&gt;"",วันทำงาน!C148,"")</f>
        <v/>
      </c>
      <c r="E148" s="130" t="str">
        <f>IF(วันทำงาน!D148&lt;&gt;"",วันทำงาน!D148,"")</f>
        <v/>
      </c>
      <c r="F148" s="93" t="str">
        <f>IF(วันทำงาน!E148&lt;&gt;"",วันทำงาน!E148,"")</f>
        <v/>
      </c>
      <c r="G148" s="129" t="str">
        <f>IF(วันทำงาน!F148&lt;&gt;"",วันทำงาน!F148,"")</f>
        <v/>
      </c>
      <c r="H148" s="141" t="str">
        <f>IF(F148="Salesman",วันทำงาน!G148,"")</f>
        <v/>
      </c>
      <c r="I148" s="146" t="str">
        <f>IF($H148="","",AB148/$R148*(100%-เงื่อนไข!$B$4))</f>
        <v/>
      </c>
      <c r="J148" s="146" t="str">
        <f>IF($H148="","",AK148/$R148*(100%-เงื่อนไข!$B$4))</f>
        <v/>
      </c>
      <c r="K148" s="146" t="str">
        <f>IF($H148="","",AT148/$R148*(100%-เงื่อนไข!$B$4))</f>
        <v/>
      </c>
      <c r="L148" s="146" t="str">
        <f t="shared" si="40"/>
        <v/>
      </c>
      <c r="M148" s="147" t="str">
        <f>IF((OR(วันทำงาน!H148="",$F$1="")),"",IF(F148="Salesman",วันทำงาน!H148,""))</f>
        <v/>
      </c>
      <c r="N148" s="115">
        <f>IF($M148="",0,IF($X148="P",Y148*เงื่อนไข!$C$5,0))</f>
        <v>0</v>
      </c>
      <c r="O148" s="115">
        <f>IF($M148="",0,IF($X148="P",AH148*เงื่อนไข!$C$5,0))</f>
        <v>0</v>
      </c>
      <c r="P148" s="146">
        <f>IF($M148="",0,IF($X148="P",AQ148*เงื่อนไข!$C$5,0))</f>
        <v>0</v>
      </c>
      <c r="Q148" s="146">
        <f t="shared" si="41"/>
        <v>0</v>
      </c>
      <c r="R148" s="129" t="str">
        <f>IF(วันทำงาน!J148&lt;&gt;"",วันทำงาน!J148,"")</f>
        <v/>
      </c>
      <c r="S148" s="129" t="str">
        <f>IF(วันทำงาน!K148&lt;&gt;"",วันทำงาน!K148,"")</f>
        <v/>
      </c>
      <c r="T148" s="162" t="str">
        <f>IF(วันทำงาน!AZ148&lt;&gt;"",วันทำงาน!AZ148,"")</f>
        <v/>
      </c>
      <c r="U148" s="110" t="str">
        <f>IF(A148="","",_xlfn.IFNA(VLOOKUP($F148,เงื่อนไข!$A$4:$P$7,3,0),0))</f>
        <v/>
      </c>
      <c r="V148" s="110">
        <f t="shared" si="42"/>
        <v>0</v>
      </c>
      <c r="W148" s="109" t="str">
        <f t="shared" si="43"/>
        <v/>
      </c>
      <c r="X148" s="196" t="str">
        <f t="shared" si="44"/>
        <v/>
      </c>
      <c r="Y148" s="193">
        <f>วันทำงาน!AQ148</f>
        <v>0</v>
      </c>
      <c r="Z148" s="155"/>
      <c r="AA148" s="155">
        <f>IF($W148="",0,IF($W148&gt;=100%,เงื่อนไข!$H$4,IF($W148&gt;=80%,เงื่อนไข!$G$4,IF($W148&gt;=50%,เงื่อนไข!$F$4,IF($W148&lt;50%,เงื่อนไข!$E$4)))))</f>
        <v>0</v>
      </c>
      <c r="AB148" s="186">
        <f t="shared" si="45"/>
        <v>0</v>
      </c>
      <c r="AC148" s="146">
        <f t="shared" si="46"/>
        <v>0</v>
      </c>
      <c r="AD148" s="182">
        <f>IF(AB148=0,0,AB148/$R148*เงื่อนไข!$B$4)</f>
        <v>0</v>
      </c>
      <c r="AE148" s="188">
        <f t="shared" si="47"/>
        <v>0</v>
      </c>
      <c r="AF148" s="182">
        <f>SUMIF(วันทำงาน!$F$164:$F$254,$B148,วันทำงาน!$J$164:$J$254)</f>
        <v>0</v>
      </c>
      <c r="AG148" s="190">
        <f>IF((AND($W148&gt;=100%,$W148&lt;&gt;"")),เงื่อนไข!$F$8*Y148/$V148,0)</f>
        <v>0</v>
      </c>
      <c r="AH148" s="188">
        <f>SUM(วันทำงาน!AR148:AT148,วันทำงาน!AV148:AX148)</f>
        <v>0</v>
      </c>
      <c r="AI148" s="155"/>
      <c r="AJ148" s="155">
        <f>IF($W148="",0,IF($W148&gt;=100%,เงื่อนไข!$L$4,IF($W148&gt;=80%,เงื่อนไข!$K$4,IF($W148&gt;=50%,เงื่อนไข!$J$4,IF($W148&lt;50%,เงื่อนไข!$I$4)))))</f>
        <v>0</v>
      </c>
      <c r="AK148" s="186">
        <f t="shared" si="48"/>
        <v>0</v>
      </c>
      <c r="AL148" s="182">
        <f t="shared" si="49"/>
        <v>0</v>
      </c>
      <c r="AM148" s="182">
        <f>IF(AK148=0,0,AK148/$R148*เงื่อนไข!$B$4)</f>
        <v>0</v>
      </c>
      <c r="AN148" s="188">
        <f t="shared" si="50"/>
        <v>0</v>
      </c>
      <c r="AO148" s="182">
        <f>SUMIF(วันทำงาน!$F$164:$F$254,$B148,วันทำงาน!$K$164:$K$254)</f>
        <v>0</v>
      </c>
      <c r="AP148" s="190">
        <f>IF((AND($W148&gt;=100%,$W148&lt;&gt;"")),เงื่อนไข!$F$8*AH148/$V148,0)</f>
        <v>0</v>
      </c>
      <c r="AQ148" s="193">
        <f>วันทำงาน!AU148</f>
        <v>0</v>
      </c>
      <c r="AR148" s="155"/>
      <c r="AS148" s="155">
        <f>IF(W148="",0,IF($W148&gt;=100%,เงื่อนไข!$P$4,IF($W148&gt;=80%,เงื่อนไข!$O$4,IF($W148&gt;=50%,เงื่อนไข!$N$4,IF($W148&lt;50%,เงื่อนไข!$M$4)))))</f>
        <v>0</v>
      </c>
      <c r="AT148" s="186">
        <f t="shared" si="51"/>
        <v>0</v>
      </c>
      <c r="AU148" s="182">
        <f t="shared" si="52"/>
        <v>0</v>
      </c>
      <c r="AV148" s="182">
        <f>IF(AT148=0,0,AT148/$R148*เงื่อนไข!$B$4)</f>
        <v>0</v>
      </c>
      <c r="AW148" s="188">
        <f t="shared" si="53"/>
        <v>0</v>
      </c>
      <c r="AX148" s="182">
        <f>SUMIF(วันทำงาน!$F$164:$F$254,$B148,วันทำงาน!$L$164:$L$254)</f>
        <v>0</v>
      </c>
      <c r="AY148" s="190">
        <f>IF((AND($W148&gt;=100%,$W148&lt;&gt;"")),เงื่อนไข!$F$8*AQ148/$V148,0)</f>
        <v>0</v>
      </c>
    </row>
    <row r="149" spans="1:51" s="6" customFormat="1" ht="13.2" customHeight="1" x14ac:dyDescent="0.25">
      <c r="A149" s="129" t="str">
        <f>IF(วันทำงาน!A149&lt;&gt;"",วันทำงาน!A149,"")</f>
        <v/>
      </c>
      <c r="B149" s="129" t="str">
        <f>IF(วันทำงาน!B149&lt;&gt;"",วันทำงาน!B149,"")</f>
        <v/>
      </c>
      <c r="C149" s="129"/>
      <c r="D149" s="129" t="str">
        <f>IF(วันทำงาน!C149&lt;&gt;"",วันทำงาน!C149,"")</f>
        <v/>
      </c>
      <c r="E149" s="130" t="str">
        <f>IF(วันทำงาน!D149&lt;&gt;"",วันทำงาน!D149,"")</f>
        <v/>
      </c>
      <c r="F149" s="93" t="str">
        <f>IF(วันทำงาน!E149&lt;&gt;"",วันทำงาน!E149,"")</f>
        <v/>
      </c>
      <c r="G149" s="129" t="str">
        <f>IF(วันทำงาน!F149&lt;&gt;"",วันทำงาน!F149,"")</f>
        <v/>
      </c>
      <c r="H149" s="141" t="str">
        <f>IF(F149="Salesman",วันทำงาน!G149,"")</f>
        <v/>
      </c>
      <c r="I149" s="146" t="str">
        <f>IF($H149="","",AB149/$R149*(100%-เงื่อนไข!$B$4))</f>
        <v/>
      </c>
      <c r="J149" s="146" t="str">
        <f>IF($H149="","",AK149/$R149*(100%-เงื่อนไข!$B$4))</f>
        <v/>
      </c>
      <c r="K149" s="146" t="str">
        <f>IF($H149="","",AT149/$R149*(100%-เงื่อนไข!$B$4))</f>
        <v/>
      </c>
      <c r="L149" s="146" t="str">
        <f t="shared" si="40"/>
        <v/>
      </c>
      <c r="M149" s="147" t="str">
        <f>IF((OR(วันทำงาน!H149="",$F$1="")),"",IF(F149="Salesman",วันทำงาน!H149,""))</f>
        <v/>
      </c>
      <c r="N149" s="115">
        <f>IF($M149="",0,IF($X149="P",Y149*เงื่อนไข!$C$5,0))</f>
        <v>0</v>
      </c>
      <c r="O149" s="115">
        <f>IF($M149="",0,IF($X149="P",AH149*เงื่อนไข!$C$5,0))</f>
        <v>0</v>
      </c>
      <c r="P149" s="146">
        <f>IF($M149="",0,IF($X149="P",AQ149*เงื่อนไข!$C$5,0))</f>
        <v>0</v>
      </c>
      <c r="Q149" s="146">
        <f t="shared" si="41"/>
        <v>0</v>
      </c>
      <c r="R149" s="129" t="str">
        <f>IF(วันทำงาน!J149&lt;&gt;"",วันทำงาน!J149,"")</f>
        <v/>
      </c>
      <c r="S149" s="129" t="str">
        <f>IF(วันทำงาน!K149&lt;&gt;"",วันทำงาน!K149,"")</f>
        <v/>
      </c>
      <c r="T149" s="162" t="str">
        <f>IF(วันทำงาน!AZ149&lt;&gt;"",วันทำงาน!AZ149,"")</f>
        <v/>
      </c>
      <c r="U149" s="110" t="str">
        <f>IF(A149="","",_xlfn.IFNA(VLOOKUP($F149,เงื่อนไข!$A$4:$P$7,3,0),0))</f>
        <v/>
      </c>
      <c r="V149" s="110">
        <f t="shared" si="42"/>
        <v>0</v>
      </c>
      <c r="W149" s="109" t="str">
        <f t="shared" si="43"/>
        <v/>
      </c>
      <c r="X149" s="196" t="str">
        <f t="shared" si="44"/>
        <v/>
      </c>
      <c r="Y149" s="193">
        <f>วันทำงาน!AQ149</f>
        <v>0</v>
      </c>
      <c r="Z149" s="155"/>
      <c r="AA149" s="155">
        <f>IF($W149="",0,IF($W149&gt;=100%,เงื่อนไข!$H$4,IF($W149&gt;=80%,เงื่อนไข!$G$4,IF($W149&gt;=50%,เงื่อนไข!$F$4,IF($W149&lt;50%,เงื่อนไข!$E$4)))))</f>
        <v>0</v>
      </c>
      <c r="AB149" s="186">
        <f t="shared" si="45"/>
        <v>0</v>
      </c>
      <c r="AC149" s="146">
        <f t="shared" si="46"/>
        <v>0</v>
      </c>
      <c r="AD149" s="182">
        <f>IF(AB149=0,0,AB149/$R149*เงื่อนไข!$B$4)</f>
        <v>0</v>
      </c>
      <c r="AE149" s="188">
        <f t="shared" si="47"/>
        <v>0</v>
      </c>
      <c r="AF149" s="182">
        <f>SUMIF(วันทำงาน!$F$164:$F$254,$B149,วันทำงาน!$J$164:$J$254)</f>
        <v>0</v>
      </c>
      <c r="AG149" s="190">
        <f>IF((AND($W149&gt;=100%,$W149&lt;&gt;"")),เงื่อนไข!$F$8*Y149/$V149,0)</f>
        <v>0</v>
      </c>
      <c r="AH149" s="188">
        <f>SUM(วันทำงาน!AR149:AT149,วันทำงาน!AV149:AX149)</f>
        <v>0</v>
      </c>
      <c r="AI149" s="155"/>
      <c r="AJ149" s="155">
        <f>IF($W149="",0,IF($W149&gt;=100%,เงื่อนไข!$L$4,IF($W149&gt;=80%,เงื่อนไข!$K$4,IF($W149&gt;=50%,เงื่อนไข!$J$4,IF($W149&lt;50%,เงื่อนไข!$I$4)))))</f>
        <v>0</v>
      </c>
      <c r="AK149" s="186">
        <f t="shared" si="48"/>
        <v>0</v>
      </c>
      <c r="AL149" s="182">
        <f t="shared" si="49"/>
        <v>0</v>
      </c>
      <c r="AM149" s="182">
        <f>IF(AK149=0,0,AK149/$R149*เงื่อนไข!$B$4)</f>
        <v>0</v>
      </c>
      <c r="AN149" s="188">
        <f t="shared" si="50"/>
        <v>0</v>
      </c>
      <c r="AO149" s="182">
        <f>SUMIF(วันทำงาน!$F$164:$F$254,$B149,วันทำงาน!$K$164:$K$254)</f>
        <v>0</v>
      </c>
      <c r="AP149" s="190">
        <f>IF((AND($W149&gt;=100%,$W149&lt;&gt;"")),เงื่อนไข!$F$8*AH149/$V149,0)</f>
        <v>0</v>
      </c>
      <c r="AQ149" s="193">
        <f>วันทำงาน!AU149</f>
        <v>0</v>
      </c>
      <c r="AR149" s="155"/>
      <c r="AS149" s="155">
        <f>IF(W149="",0,IF($W149&gt;=100%,เงื่อนไข!$P$4,IF($W149&gt;=80%,เงื่อนไข!$O$4,IF($W149&gt;=50%,เงื่อนไข!$N$4,IF($W149&lt;50%,เงื่อนไข!$M$4)))))</f>
        <v>0</v>
      </c>
      <c r="AT149" s="186">
        <f t="shared" si="51"/>
        <v>0</v>
      </c>
      <c r="AU149" s="182">
        <f t="shared" si="52"/>
        <v>0</v>
      </c>
      <c r="AV149" s="182">
        <f>IF(AT149=0,0,AT149/$R149*เงื่อนไข!$B$4)</f>
        <v>0</v>
      </c>
      <c r="AW149" s="188">
        <f t="shared" si="53"/>
        <v>0</v>
      </c>
      <c r="AX149" s="182">
        <f>SUMIF(วันทำงาน!$F$164:$F$254,$B149,วันทำงาน!$L$164:$L$254)</f>
        <v>0</v>
      </c>
      <c r="AY149" s="190">
        <f>IF((AND($W149&gt;=100%,$W149&lt;&gt;"")),เงื่อนไข!$F$8*AQ149/$V149,0)</f>
        <v>0</v>
      </c>
    </row>
    <row r="150" spans="1:51" s="6" customFormat="1" ht="13.2" customHeight="1" x14ac:dyDescent="0.25">
      <c r="A150" s="129" t="str">
        <f>IF(วันทำงาน!A150&lt;&gt;"",วันทำงาน!A150,"")</f>
        <v/>
      </c>
      <c r="B150" s="129" t="str">
        <f>IF(วันทำงาน!B150&lt;&gt;"",วันทำงาน!B150,"")</f>
        <v/>
      </c>
      <c r="C150" s="129"/>
      <c r="D150" s="129" t="str">
        <f>IF(วันทำงาน!C150&lt;&gt;"",วันทำงาน!C150,"")</f>
        <v/>
      </c>
      <c r="E150" s="130" t="str">
        <f>IF(วันทำงาน!D150&lt;&gt;"",วันทำงาน!D150,"")</f>
        <v/>
      </c>
      <c r="F150" s="93" t="str">
        <f>IF(วันทำงาน!E150&lt;&gt;"",วันทำงาน!E150,"")</f>
        <v/>
      </c>
      <c r="G150" s="129" t="str">
        <f>IF(วันทำงาน!F150&lt;&gt;"",วันทำงาน!F150,"")</f>
        <v/>
      </c>
      <c r="H150" s="141" t="str">
        <f>IF(F150="Salesman",วันทำงาน!G150,"")</f>
        <v/>
      </c>
      <c r="I150" s="146" t="str">
        <f>IF($H150="","",AB150/$R150*(100%-เงื่อนไข!$B$4))</f>
        <v/>
      </c>
      <c r="J150" s="146" t="str">
        <f>IF($H150="","",AK150/$R150*(100%-เงื่อนไข!$B$4))</f>
        <v/>
      </c>
      <c r="K150" s="146" t="str">
        <f>IF($H150="","",AT150/$R150*(100%-เงื่อนไข!$B$4))</f>
        <v/>
      </c>
      <c r="L150" s="146" t="str">
        <f t="shared" si="40"/>
        <v/>
      </c>
      <c r="M150" s="147" t="str">
        <f>IF((OR(วันทำงาน!H150="",$F$1="")),"",IF(F150="Salesman",วันทำงาน!H150,""))</f>
        <v/>
      </c>
      <c r="N150" s="115">
        <f>IF($M150="",0,IF($X150="P",Y150*เงื่อนไข!$C$5,0))</f>
        <v>0</v>
      </c>
      <c r="O150" s="115">
        <f>IF($M150="",0,IF($X150="P",AH150*เงื่อนไข!$C$5,0))</f>
        <v>0</v>
      </c>
      <c r="P150" s="146">
        <f>IF($M150="",0,IF($X150="P",AQ150*เงื่อนไข!$C$5,0))</f>
        <v>0</v>
      </c>
      <c r="Q150" s="146">
        <f t="shared" si="41"/>
        <v>0</v>
      </c>
      <c r="R150" s="129" t="str">
        <f>IF(วันทำงาน!J150&lt;&gt;"",วันทำงาน!J150,"")</f>
        <v/>
      </c>
      <c r="S150" s="129" t="str">
        <f>IF(วันทำงาน!K150&lt;&gt;"",วันทำงาน!K150,"")</f>
        <v/>
      </c>
      <c r="T150" s="162" t="str">
        <f>IF(วันทำงาน!AZ150&lt;&gt;"",วันทำงาน!AZ150,"")</f>
        <v/>
      </c>
      <c r="U150" s="110" t="str">
        <f>IF(A150="","",_xlfn.IFNA(VLOOKUP($F150,เงื่อนไข!$A$4:$P$7,3,0),0))</f>
        <v/>
      </c>
      <c r="V150" s="110">
        <f t="shared" si="42"/>
        <v>0</v>
      </c>
      <c r="W150" s="109" t="str">
        <f t="shared" si="43"/>
        <v/>
      </c>
      <c r="X150" s="196" t="str">
        <f t="shared" si="44"/>
        <v/>
      </c>
      <c r="Y150" s="193">
        <f>วันทำงาน!AQ150</f>
        <v>0</v>
      </c>
      <c r="Z150" s="155"/>
      <c r="AA150" s="155">
        <f>IF($W150="",0,IF($W150&gt;=100%,เงื่อนไข!$H$4,IF($W150&gt;=80%,เงื่อนไข!$G$4,IF($W150&gt;=50%,เงื่อนไข!$F$4,IF($W150&lt;50%,เงื่อนไข!$E$4)))))</f>
        <v>0</v>
      </c>
      <c r="AB150" s="186">
        <f t="shared" si="45"/>
        <v>0</v>
      </c>
      <c r="AC150" s="146">
        <f t="shared" si="46"/>
        <v>0</v>
      </c>
      <c r="AD150" s="182">
        <f>IF(AB150=0,0,AB150/$R150*เงื่อนไข!$B$4)</f>
        <v>0</v>
      </c>
      <c r="AE150" s="188">
        <f t="shared" si="47"/>
        <v>0</v>
      </c>
      <c r="AF150" s="182">
        <f>SUMIF(วันทำงาน!$F$164:$F$254,$B150,วันทำงาน!$J$164:$J$254)</f>
        <v>0</v>
      </c>
      <c r="AG150" s="190">
        <f>IF((AND($W150&gt;=100%,$W150&lt;&gt;"")),เงื่อนไข!$F$8*Y150/$V150,0)</f>
        <v>0</v>
      </c>
      <c r="AH150" s="188">
        <f>SUM(วันทำงาน!AR150:AT150,วันทำงาน!AV150:AX150)</f>
        <v>0</v>
      </c>
      <c r="AI150" s="155"/>
      <c r="AJ150" s="155">
        <f>IF($W150="",0,IF($W150&gt;=100%,เงื่อนไข!$L$4,IF($W150&gt;=80%,เงื่อนไข!$K$4,IF($W150&gt;=50%,เงื่อนไข!$J$4,IF($W150&lt;50%,เงื่อนไข!$I$4)))))</f>
        <v>0</v>
      </c>
      <c r="AK150" s="186">
        <f t="shared" si="48"/>
        <v>0</v>
      </c>
      <c r="AL150" s="182">
        <f t="shared" si="49"/>
        <v>0</v>
      </c>
      <c r="AM150" s="182">
        <f>IF(AK150=0,0,AK150/$R150*เงื่อนไข!$B$4)</f>
        <v>0</v>
      </c>
      <c r="AN150" s="188">
        <f t="shared" si="50"/>
        <v>0</v>
      </c>
      <c r="AO150" s="182">
        <f>SUMIF(วันทำงาน!$F$164:$F$254,$B150,วันทำงาน!$K$164:$K$254)</f>
        <v>0</v>
      </c>
      <c r="AP150" s="190">
        <f>IF((AND($W150&gt;=100%,$W150&lt;&gt;"")),เงื่อนไข!$F$8*AH150/$V150,0)</f>
        <v>0</v>
      </c>
      <c r="AQ150" s="193">
        <f>วันทำงาน!AU150</f>
        <v>0</v>
      </c>
      <c r="AR150" s="155"/>
      <c r="AS150" s="155">
        <f>IF(W150="",0,IF($W150&gt;=100%,เงื่อนไข!$P$4,IF($W150&gt;=80%,เงื่อนไข!$O$4,IF($W150&gt;=50%,เงื่อนไข!$N$4,IF($W150&lt;50%,เงื่อนไข!$M$4)))))</f>
        <v>0</v>
      </c>
      <c r="AT150" s="186">
        <f t="shared" si="51"/>
        <v>0</v>
      </c>
      <c r="AU150" s="182">
        <f t="shared" si="52"/>
        <v>0</v>
      </c>
      <c r="AV150" s="182">
        <f>IF(AT150=0,0,AT150/$R150*เงื่อนไข!$B$4)</f>
        <v>0</v>
      </c>
      <c r="AW150" s="188">
        <f t="shared" si="53"/>
        <v>0</v>
      </c>
      <c r="AX150" s="182">
        <f>SUMIF(วันทำงาน!$F$164:$F$254,$B150,วันทำงาน!$L$164:$L$254)</f>
        <v>0</v>
      </c>
      <c r="AY150" s="190">
        <f>IF((AND($W150&gt;=100%,$W150&lt;&gt;"")),เงื่อนไข!$F$8*AQ150/$V150,0)</f>
        <v>0</v>
      </c>
    </row>
    <row r="151" spans="1:51" s="6" customFormat="1" ht="13.2" customHeight="1" x14ac:dyDescent="0.25">
      <c r="A151" s="129" t="str">
        <f>IF(วันทำงาน!A151&lt;&gt;"",วันทำงาน!A151,"")</f>
        <v/>
      </c>
      <c r="B151" s="129" t="str">
        <f>IF(วันทำงาน!B151&lt;&gt;"",วันทำงาน!B151,"")</f>
        <v/>
      </c>
      <c r="C151" s="129"/>
      <c r="D151" s="129" t="str">
        <f>IF(วันทำงาน!C151&lt;&gt;"",วันทำงาน!C151,"")</f>
        <v/>
      </c>
      <c r="E151" s="130" t="str">
        <f>IF(วันทำงาน!D151&lt;&gt;"",วันทำงาน!D151,"")</f>
        <v/>
      </c>
      <c r="F151" s="93" t="str">
        <f>IF(วันทำงาน!E151&lt;&gt;"",วันทำงาน!E151,"")</f>
        <v/>
      </c>
      <c r="G151" s="129" t="str">
        <f>IF(วันทำงาน!F151&lt;&gt;"",วันทำงาน!F151,"")</f>
        <v/>
      </c>
      <c r="H151" s="141" t="str">
        <f>IF(F151="Salesman",วันทำงาน!G151,"")</f>
        <v/>
      </c>
      <c r="I151" s="146" t="str">
        <f>IF($H151="","",AB151/$R151*(100%-เงื่อนไข!$B$4))</f>
        <v/>
      </c>
      <c r="J151" s="146" t="str">
        <f>IF($H151="","",AK151/$R151*(100%-เงื่อนไข!$B$4))</f>
        <v/>
      </c>
      <c r="K151" s="146" t="str">
        <f>IF($H151="","",AT151/$R151*(100%-เงื่อนไข!$B$4))</f>
        <v/>
      </c>
      <c r="L151" s="146" t="str">
        <f t="shared" si="40"/>
        <v/>
      </c>
      <c r="M151" s="147" t="str">
        <f>IF((OR(วันทำงาน!H151="",$F$1="")),"",IF(F151="Salesman",วันทำงาน!H151,""))</f>
        <v/>
      </c>
      <c r="N151" s="115">
        <f>IF($M151="",0,IF($X151="P",Y151*เงื่อนไข!$C$5,0))</f>
        <v>0</v>
      </c>
      <c r="O151" s="115">
        <f>IF($M151="",0,IF($X151="P",AH151*เงื่อนไข!$C$5,0))</f>
        <v>0</v>
      </c>
      <c r="P151" s="146">
        <f>IF($M151="",0,IF($X151="P",AQ151*เงื่อนไข!$C$5,0))</f>
        <v>0</v>
      </c>
      <c r="Q151" s="146">
        <f t="shared" si="41"/>
        <v>0</v>
      </c>
      <c r="R151" s="129" t="str">
        <f>IF(วันทำงาน!J151&lt;&gt;"",วันทำงาน!J151,"")</f>
        <v/>
      </c>
      <c r="S151" s="129" t="str">
        <f>IF(วันทำงาน!K151&lt;&gt;"",วันทำงาน!K151,"")</f>
        <v/>
      </c>
      <c r="T151" s="162" t="str">
        <f>IF(วันทำงาน!AZ151&lt;&gt;"",วันทำงาน!AZ151,"")</f>
        <v/>
      </c>
      <c r="U151" s="110" t="str">
        <f>IF(A151="","",_xlfn.IFNA(VLOOKUP($F151,เงื่อนไข!$A$4:$P$7,3,0),0))</f>
        <v/>
      </c>
      <c r="V151" s="110">
        <f t="shared" si="42"/>
        <v>0</v>
      </c>
      <c r="W151" s="109" t="str">
        <f t="shared" si="43"/>
        <v/>
      </c>
      <c r="X151" s="196" t="str">
        <f t="shared" si="44"/>
        <v/>
      </c>
      <c r="Y151" s="193">
        <f>วันทำงาน!AQ151</f>
        <v>0</v>
      </c>
      <c r="Z151" s="155"/>
      <c r="AA151" s="155">
        <f>IF($W151="",0,IF($W151&gt;=100%,เงื่อนไข!$H$4,IF($W151&gt;=80%,เงื่อนไข!$G$4,IF($W151&gt;=50%,เงื่อนไข!$F$4,IF($W151&lt;50%,เงื่อนไข!$E$4)))))</f>
        <v>0</v>
      </c>
      <c r="AB151" s="186">
        <f t="shared" si="45"/>
        <v>0</v>
      </c>
      <c r="AC151" s="146">
        <f t="shared" si="46"/>
        <v>0</v>
      </c>
      <c r="AD151" s="182">
        <f>IF(AB151=0,0,AB151/$R151*เงื่อนไข!$B$4)</f>
        <v>0</v>
      </c>
      <c r="AE151" s="188">
        <f t="shared" si="47"/>
        <v>0</v>
      </c>
      <c r="AF151" s="182">
        <f>SUMIF(วันทำงาน!$F$164:$F$254,$B151,วันทำงาน!$J$164:$J$254)</f>
        <v>0</v>
      </c>
      <c r="AG151" s="190">
        <f>IF((AND($W151&gt;=100%,$W151&lt;&gt;"")),เงื่อนไข!$F$8*Y151/$V151,0)</f>
        <v>0</v>
      </c>
      <c r="AH151" s="188">
        <f>SUM(วันทำงาน!AR151:AT151,วันทำงาน!AV151:AX151)</f>
        <v>0</v>
      </c>
      <c r="AI151" s="155"/>
      <c r="AJ151" s="155">
        <f>IF($W151="",0,IF($W151&gt;=100%,เงื่อนไข!$L$4,IF($W151&gt;=80%,เงื่อนไข!$K$4,IF($W151&gt;=50%,เงื่อนไข!$J$4,IF($W151&lt;50%,เงื่อนไข!$I$4)))))</f>
        <v>0</v>
      </c>
      <c r="AK151" s="186">
        <f t="shared" si="48"/>
        <v>0</v>
      </c>
      <c r="AL151" s="182">
        <f t="shared" si="49"/>
        <v>0</v>
      </c>
      <c r="AM151" s="182">
        <f>IF(AK151=0,0,AK151/$R151*เงื่อนไข!$B$4)</f>
        <v>0</v>
      </c>
      <c r="AN151" s="188">
        <f t="shared" si="50"/>
        <v>0</v>
      </c>
      <c r="AO151" s="182">
        <f>SUMIF(วันทำงาน!$F$164:$F$254,$B151,วันทำงาน!$K$164:$K$254)</f>
        <v>0</v>
      </c>
      <c r="AP151" s="190">
        <f>IF((AND($W151&gt;=100%,$W151&lt;&gt;"")),เงื่อนไข!$F$8*AH151/$V151,0)</f>
        <v>0</v>
      </c>
      <c r="AQ151" s="193">
        <f>วันทำงาน!AU151</f>
        <v>0</v>
      </c>
      <c r="AR151" s="155"/>
      <c r="AS151" s="155">
        <f>IF(W151="",0,IF($W151&gt;=100%,เงื่อนไข!$P$4,IF($W151&gt;=80%,เงื่อนไข!$O$4,IF($W151&gt;=50%,เงื่อนไข!$N$4,IF($W151&lt;50%,เงื่อนไข!$M$4)))))</f>
        <v>0</v>
      </c>
      <c r="AT151" s="186">
        <f t="shared" si="51"/>
        <v>0</v>
      </c>
      <c r="AU151" s="182">
        <f t="shared" si="52"/>
        <v>0</v>
      </c>
      <c r="AV151" s="182">
        <f>IF(AT151=0,0,AT151/$R151*เงื่อนไข!$B$4)</f>
        <v>0</v>
      </c>
      <c r="AW151" s="188">
        <f t="shared" si="53"/>
        <v>0</v>
      </c>
      <c r="AX151" s="182">
        <f>SUMIF(วันทำงาน!$F$164:$F$254,$B151,วันทำงาน!$L$164:$L$254)</f>
        <v>0</v>
      </c>
      <c r="AY151" s="190">
        <f>IF((AND($W151&gt;=100%,$W151&lt;&gt;"")),เงื่อนไข!$F$8*AQ151/$V151,0)</f>
        <v>0</v>
      </c>
    </row>
    <row r="152" spans="1:51" s="6" customFormat="1" ht="13.2" customHeight="1" x14ac:dyDescent="0.25">
      <c r="A152" s="129" t="str">
        <f>IF(วันทำงาน!A152&lt;&gt;"",วันทำงาน!A152,"")</f>
        <v/>
      </c>
      <c r="B152" s="129" t="str">
        <f>IF(วันทำงาน!B152&lt;&gt;"",วันทำงาน!B152,"")</f>
        <v/>
      </c>
      <c r="C152" s="129"/>
      <c r="D152" s="129" t="str">
        <f>IF(วันทำงาน!C152&lt;&gt;"",วันทำงาน!C152,"")</f>
        <v/>
      </c>
      <c r="E152" s="130" t="str">
        <f>IF(วันทำงาน!D152&lt;&gt;"",วันทำงาน!D152,"")</f>
        <v/>
      </c>
      <c r="F152" s="93" t="str">
        <f>IF(วันทำงาน!E152&lt;&gt;"",วันทำงาน!E152,"")</f>
        <v/>
      </c>
      <c r="G152" s="129" t="str">
        <f>IF(วันทำงาน!F152&lt;&gt;"",วันทำงาน!F152,"")</f>
        <v/>
      </c>
      <c r="H152" s="141" t="str">
        <f>IF(F152="Salesman",วันทำงาน!G152,"")</f>
        <v/>
      </c>
      <c r="I152" s="146" t="str">
        <f>IF($H152="","",AB152/$R152*(100%-เงื่อนไข!$B$4))</f>
        <v/>
      </c>
      <c r="J152" s="146" t="str">
        <f>IF($H152="","",AK152/$R152*(100%-เงื่อนไข!$B$4))</f>
        <v/>
      </c>
      <c r="K152" s="146" t="str">
        <f>IF($H152="","",AT152/$R152*(100%-เงื่อนไข!$B$4))</f>
        <v/>
      </c>
      <c r="L152" s="146" t="str">
        <f t="shared" si="40"/>
        <v/>
      </c>
      <c r="M152" s="147" t="str">
        <f>IF((OR(วันทำงาน!H152="",$F$1="")),"",IF(F152="Salesman",วันทำงาน!H152,""))</f>
        <v/>
      </c>
      <c r="N152" s="115">
        <f>IF($M152="",0,IF($X152="P",Y152*เงื่อนไข!$C$5,0))</f>
        <v>0</v>
      </c>
      <c r="O152" s="115">
        <f>IF($M152="",0,IF($X152="P",AH152*เงื่อนไข!$C$5,0))</f>
        <v>0</v>
      </c>
      <c r="P152" s="146">
        <f>IF($M152="",0,IF($X152="P",AQ152*เงื่อนไข!$C$5,0))</f>
        <v>0</v>
      </c>
      <c r="Q152" s="146">
        <f t="shared" si="41"/>
        <v>0</v>
      </c>
      <c r="R152" s="129" t="str">
        <f>IF(วันทำงาน!J152&lt;&gt;"",วันทำงาน!J152,"")</f>
        <v/>
      </c>
      <c r="S152" s="129" t="str">
        <f>IF(วันทำงาน!K152&lt;&gt;"",วันทำงาน!K152,"")</f>
        <v/>
      </c>
      <c r="T152" s="162" t="str">
        <f>IF(วันทำงาน!AZ152&lt;&gt;"",วันทำงาน!AZ152,"")</f>
        <v/>
      </c>
      <c r="U152" s="110" t="str">
        <f>IF(A152="","",_xlfn.IFNA(VLOOKUP($F152,เงื่อนไข!$A$4:$P$7,3,0),0))</f>
        <v/>
      </c>
      <c r="V152" s="110">
        <f t="shared" si="42"/>
        <v>0</v>
      </c>
      <c r="W152" s="109" t="str">
        <f t="shared" si="43"/>
        <v/>
      </c>
      <c r="X152" s="196" t="str">
        <f t="shared" si="44"/>
        <v/>
      </c>
      <c r="Y152" s="193">
        <f>วันทำงาน!AQ152</f>
        <v>0</v>
      </c>
      <c r="Z152" s="155"/>
      <c r="AA152" s="155">
        <f>IF($W152="",0,IF($W152&gt;=100%,เงื่อนไข!$H$4,IF($W152&gt;=80%,เงื่อนไข!$G$4,IF($W152&gt;=50%,เงื่อนไข!$F$4,IF($W152&lt;50%,เงื่อนไข!$E$4)))))</f>
        <v>0</v>
      </c>
      <c r="AB152" s="186">
        <f t="shared" si="45"/>
        <v>0</v>
      </c>
      <c r="AC152" s="146">
        <f t="shared" si="46"/>
        <v>0</v>
      </c>
      <c r="AD152" s="182">
        <f>IF(AB152=0,0,AB152/$R152*เงื่อนไข!$B$4)</f>
        <v>0</v>
      </c>
      <c r="AE152" s="188">
        <f t="shared" si="47"/>
        <v>0</v>
      </c>
      <c r="AF152" s="182">
        <f>SUMIF(วันทำงาน!$F$164:$F$254,$B152,วันทำงาน!$J$164:$J$254)</f>
        <v>0</v>
      </c>
      <c r="AG152" s="190">
        <f>IF((AND($W152&gt;=100%,$W152&lt;&gt;"")),เงื่อนไข!$F$8*Y152/$V152,0)</f>
        <v>0</v>
      </c>
      <c r="AH152" s="188">
        <f>SUM(วันทำงาน!AR152:AT152,วันทำงาน!AV152:AX152)</f>
        <v>0</v>
      </c>
      <c r="AI152" s="155"/>
      <c r="AJ152" s="155">
        <f>IF($W152="",0,IF($W152&gt;=100%,เงื่อนไข!$L$4,IF($W152&gt;=80%,เงื่อนไข!$K$4,IF($W152&gt;=50%,เงื่อนไข!$J$4,IF($W152&lt;50%,เงื่อนไข!$I$4)))))</f>
        <v>0</v>
      </c>
      <c r="AK152" s="186">
        <f t="shared" si="48"/>
        <v>0</v>
      </c>
      <c r="AL152" s="182">
        <f t="shared" si="49"/>
        <v>0</v>
      </c>
      <c r="AM152" s="182">
        <f>IF(AK152=0,0,AK152/$R152*เงื่อนไข!$B$4)</f>
        <v>0</v>
      </c>
      <c r="AN152" s="188">
        <f t="shared" si="50"/>
        <v>0</v>
      </c>
      <c r="AO152" s="182">
        <f>SUMIF(วันทำงาน!$F$164:$F$254,$B152,วันทำงาน!$K$164:$K$254)</f>
        <v>0</v>
      </c>
      <c r="AP152" s="190">
        <f>IF((AND($W152&gt;=100%,$W152&lt;&gt;"")),เงื่อนไข!$F$8*AH152/$V152,0)</f>
        <v>0</v>
      </c>
      <c r="AQ152" s="193">
        <f>วันทำงาน!AU152</f>
        <v>0</v>
      </c>
      <c r="AR152" s="155"/>
      <c r="AS152" s="155">
        <f>IF(W152="",0,IF($W152&gt;=100%,เงื่อนไข!$P$4,IF($W152&gt;=80%,เงื่อนไข!$O$4,IF($W152&gt;=50%,เงื่อนไข!$N$4,IF($W152&lt;50%,เงื่อนไข!$M$4)))))</f>
        <v>0</v>
      </c>
      <c r="AT152" s="186">
        <f t="shared" si="51"/>
        <v>0</v>
      </c>
      <c r="AU152" s="182">
        <f t="shared" si="52"/>
        <v>0</v>
      </c>
      <c r="AV152" s="182">
        <f>IF(AT152=0,0,AT152/$R152*เงื่อนไข!$B$4)</f>
        <v>0</v>
      </c>
      <c r="AW152" s="188">
        <f t="shared" si="53"/>
        <v>0</v>
      </c>
      <c r="AX152" s="182">
        <f>SUMIF(วันทำงาน!$F$164:$F$254,$B152,วันทำงาน!$L$164:$L$254)</f>
        <v>0</v>
      </c>
      <c r="AY152" s="190">
        <f>IF((AND($W152&gt;=100%,$W152&lt;&gt;"")),เงื่อนไข!$F$8*AQ152/$V152,0)</f>
        <v>0</v>
      </c>
    </row>
    <row r="153" spans="1:51" s="6" customFormat="1" ht="13.2" customHeight="1" x14ac:dyDescent="0.25">
      <c r="A153" s="129" t="str">
        <f>IF(วันทำงาน!A153&lt;&gt;"",วันทำงาน!A153,"")</f>
        <v/>
      </c>
      <c r="B153" s="129" t="str">
        <f>IF(วันทำงาน!B153&lt;&gt;"",วันทำงาน!B153,"")</f>
        <v/>
      </c>
      <c r="C153" s="129"/>
      <c r="D153" s="129" t="str">
        <f>IF(วันทำงาน!C153&lt;&gt;"",วันทำงาน!C153,"")</f>
        <v/>
      </c>
      <c r="E153" s="130" t="str">
        <f>IF(วันทำงาน!D153&lt;&gt;"",วันทำงาน!D153,"")</f>
        <v/>
      </c>
      <c r="F153" s="93" t="str">
        <f>IF(วันทำงาน!E153&lt;&gt;"",วันทำงาน!E153,"")</f>
        <v/>
      </c>
      <c r="G153" s="129" t="str">
        <f>IF(วันทำงาน!F153&lt;&gt;"",วันทำงาน!F153,"")</f>
        <v/>
      </c>
      <c r="H153" s="141" t="str">
        <f>IF(F153="Salesman",วันทำงาน!G153,"")</f>
        <v/>
      </c>
      <c r="I153" s="146" t="str">
        <f>IF($H153="","",AB153/$R153*(100%-เงื่อนไข!$B$4))</f>
        <v/>
      </c>
      <c r="J153" s="146" t="str">
        <f>IF($H153="","",AK153/$R153*(100%-เงื่อนไข!$B$4))</f>
        <v/>
      </c>
      <c r="K153" s="146" t="str">
        <f>IF($H153="","",AT153/$R153*(100%-เงื่อนไข!$B$4))</f>
        <v/>
      </c>
      <c r="L153" s="146" t="str">
        <f t="shared" si="40"/>
        <v/>
      </c>
      <c r="M153" s="147" t="str">
        <f>IF((OR(วันทำงาน!H153="",$F$1="")),"",IF(F153="Salesman",วันทำงาน!H153,""))</f>
        <v/>
      </c>
      <c r="N153" s="115">
        <f>IF($M153="",0,IF($X153="P",Y153*เงื่อนไข!$C$5,0))</f>
        <v>0</v>
      </c>
      <c r="O153" s="115">
        <f>IF($M153="",0,IF($X153="P",AH153*เงื่อนไข!$C$5,0))</f>
        <v>0</v>
      </c>
      <c r="P153" s="146">
        <f>IF($M153="",0,IF($X153="P",AQ153*เงื่อนไข!$C$5,0))</f>
        <v>0</v>
      </c>
      <c r="Q153" s="146">
        <f t="shared" si="41"/>
        <v>0</v>
      </c>
      <c r="R153" s="129" t="str">
        <f>IF(วันทำงาน!J153&lt;&gt;"",วันทำงาน!J153,"")</f>
        <v/>
      </c>
      <c r="S153" s="129" t="str">
        <f>IF(วันทำงาน!K153&lt;&gt;"",วันทำงาน!K153,"")</f>
        <v/>
      </c>
      <c r="T153" s="162" t="str">
        <f>IF(วันทำงาน!AZ153&lt;&gt;"",วันทำงาน!AZ153,"")</f>
        <v/>
      </c>
      <c r="U153" s="110" t="str">
        <f>IF(A153="","",_xlfn.IFNA(VLOOKUP($F153,เงื่อนไข!$A$4:$P$7,3,0),0))</f>
        <v/>
      </c>
      <c r="V153" s="110">
        <f t="shared" si="42"/>
        <v>0</v>
      </c>
      <c r="W153" s="109" t="str">
        <f t="shared" si="43"/>
        <v/>
      </c>
      <c r="X153" s="196" t="str">
        <f t="shared" si="44"/>
        <v/>
      </c>
      <c r="Y153" s="193">
        <f>วันทำงาน!AQ153</f>
        <v>0</v>
      </c>
      <c r="Z153" s="155"/>
      <c r="AA153" s="155">
        <f>IF($W153="",0,IF($W153&gt;=100%,เงื่อนไข!$H$4,IF($W153&gt;=80%,เงื่อนไข!$G$4,IF($W153&gt;=50%,เงื่อนไข!$F$4,IF($W153&lt;50%,เงื่อนไข!$E$4)))))</f>
        <v>0</v>
      </c>
      <c r="AB153" s="186">
        <f t="shared" si="45"/>
        <v>0</v>
      </c>
      <c r="AC153" s="146">
        <f t="shared" si="46"/>
        <v>0</v>
      </c>
      <c r="AD153" s="182">
        <f>IF(AB153=0,0,AB153/$R153*เงื่อนไข!$B$4)</f>
        <v>0</v>
      </c>
      <c r="AE153" s="188">
        <f t="shared" si="47"/>
        <v>0</v>
      </c>
      <c r="AF153" s="182">
        <f>SUMIF(วันทำงาน!$F$164:$F$254,$B153,วันทำงาน!$J$164:$J$254)</f>
        <v>0</v>
      </c>
      <c r="AG153" s="190">
        <f>IF((AND($W153&gt;=100%,$W153&lt;&gt;"")),เงื่อนไข!$F$8*Y153/$V153,0)</f>
        <v>0</v>
      </c>
      <c r="AH153" s="188">
        <f>SUM(วันทำงาน!AR153:AT153,วันทำงาน!AV153:AX153)</f>
        <v>0</v>
      </c>
      <c r="AI153" s="155"/>
      <c r="AJ153" s="155">
        <f>IF($W153="",0,IF($W153&gt;=100%,เงื่อนไข!$L$4,IF($W153&gt;=80%,เงื่อนไข!$K$4,IF($W153&gt;=50%,เงื่อนไข!$J$4,IF($W153&lt;50%,เงื่อนไข!$I$4)))))</f>
        <v>0</v>
      </c>
      <c r="AK153" s="186">
        <f t="shared" si="48"/>
        <v>0</v>
      </c>
      <c r="AL153" s="182">
        <f t="shared" si="49"/>
        <v>0</v>
      </c>
      <c r="AM153" s="182">
        <f>IF(AK153=0,0,AK153/$R153*เงื่อนไข!$B$4)</f>
        <v>0</v>
      </c>
      <c r="AN153" s="188">
        <f t="shared" si="50"/>
        <v>0</v>
      </c>
      <c r="AO153" s="182">
        <f>SUMIF(วันทำงาน!$F$164:$F$254,$B153,วันทำงาน!$K$164:$K$254)</f>
        <v>0</v>
      </c>
      <c r="AP153" s="190">
        <f>IF((AND($W153&gt;=100%,$W153&lt;&gt;"")),เงื่อนไข!$F$8*AH153/$V153,0)</f>
        <v>0</v>
      </c>
      <c r="AQ153" s="193">
        <f>วันทำงาน!AU153</f>
        <v>0</v>
      </c>
      <c r="AR153" s="155"/>
      <c r="AS153" s="155">
        <f>IF(W153="",0,IF($W153&gt;=100%,เงื่อนไข!$P$4,IF($W153&gt;=80%,เงื่อนไข!$O$4,IF($W153&gt;=50%,เงื่อนไข!$N$4,IF($W153&lt;50%,เงื่อนไข!$M$4)))))</f>
        <v>0</v>
      </c>
      <c r="AT153" s="186">
        <f t="shared" si="51"/>
        <v>0</v>
      </c>
      <c r="AU153" s="182">
        <f t="shared" si="52"/>
        <v>0</v>
      </c>
      <c r="AV153" s="182">
        <f>IF(AT153=0,0,AT153/$R153*เงื่อนไข!$B$4)</f>
        <v>0</v>
      </c>
      <c r="AW153" s="188">
        <f t="shared" si="53"/>
        <v>0</v>
      </c>
      <c r="AX153" s="182">
        <f>SUMIF(วันทำงาน!$F$164:$F$254,$B153,วันทำงาน!$L$164:$L$254)</f>
        <v>0</v>
      </c>
      <c r="AY153" s="190">
        <f>IF((AND($W153&gt;=100%,$W153&lt;&gt;"")),เงื่อนไข!$F$8*AQ153/$V153,0)</f>
        <v>0</v>
      </c>
    </row>
    <row r="154" spans="1:51" s="6" customFormat="1" ht="13.2" customHeight="1" x14ac:dyDescent="0.25">
      <c r="A154" s="129" t="str">
        <f>IF(วันทำงาน!A154&lt;&gt;"",วันทำงาน!A154,"")</f>
        <v/>
      </c>
      <c r="B154" s="129" t="str">
        <f>IF(วันทำงาน!B154&lt;&gt;"",วันทำงาน!B154,"")</f>
        <v/>
      </c>
      <c r="C154" s="129"/>
      <c r="D154" s="129" t="str">
        <f>IF(วันทำงาน!C154&lt;&gt;"",วันทำงาน!C154,"")</f>
        <v/>
      </c>
      <c r="E154" s="130" t="str">
        <f>IF(วันทำงาน!D154&lt;&gt;"",วันทำงาน!D154,"")</f>
        <v/>
      </c>
      <c r="F154" s="93" t="str">
        <f>IF(วันทำงาน!E154&lt;&gt;"",วันทำงาน!E154,"")</f>
        <v/>
      </c>
      <c r="G154" s="129" t="str">
        <f>IF(วันทำงาน!F154&lt;&gt;"",วันทำงาน!F154,"")</f>
        <v/>
      </c>
      <c r="H154" s="141" t="str">
        <f>IF(F154="Salesman",วันทำงาน!G154,"")</f>
        <v/>
      </c>
      <c r="I154" s="146" t="str">
        <f>IF($H154="","",AB154/$R154*(100%-เงื่อนไข!$B$4))</f>
        <v/>
      </c>
      <c r="J154" s="146" t="str">
        <f>IF($H154="","",AK154/$R154*(100%-เงื่อนไข!$B$4))</f>
        <v/>
      </c>
      <c r="K154" s="146" t="str">
        <f>IF($H154="","",AT154/$R154*(100%-เงื่อนไข!$B$4))</f>
        <v/>
      </c>
      <c r="L154" s="146" t="str">
        <f t="shared" si="40"/>
        <v/>
      </c>
      <c r="M154" s="147" t="str">
        <f>IF((OR(วันทำงาน!H154="",$F$1="")),"",IF(F154="Salesman",วันทำงาน!H154,""))</f>
        <v/>
      </c>
      <c r="N154" s="115">
        <f>IF($M154="",0,IF($X154="P",Y154*เงื่อนไข!$C$5,0))</f>
        <v>0</v>
      </c>
      <c r="O154" s="115">
        <f>IF($M154="",0,IF($X154="P",AH154*เงื่อนไข!$C$5,0))</f>
        <v>0</v>
      </c>
      <c r="P154" s="146">
        <f>IF($M154="",0,IF($X154="P",AQ154*เงื่อนไข!$C$5,0))</f>
        <v>0</v>
      </c>
      <c r="Q154" s="146">
        <f t="shared" si="41"/>
        <v>0</v>
      </c>
      <c r="R154" s="129" t="str">
        <f>IF(วันทำงาน!J154&lt;&gt;"",วันทำงาน!J154,"")</f>
        <v/>
      </c>
      <c r="S154" s="129" t="str">
        <f>IF(วันทำงาน!K154&lt;&gt;"",วันทำงาน!K154,"")</f>
        <v/>
      </c>
      <c r="T154" s="162" t="str">
        <f>IF(วันทำงาน!AZ154&lt;&gt;"",วันทำงาน!AZ154,"")</f>
        <v/>
      </c>
      <c r="U154" s="110" t="str">
        <f>IF(A154="","",_xlfn.IFNA(VLOOKUP($F154,เงื่อนไข!$A$4:$P$7,3,0),0))</f>
        <v/>
      </c>
      <c r="V154" s="110">
        <f t="shared" si="42"/>
        <v>0</v>
      </c>
      <c r="W154" s="109" t="str">
        <f t="shared" si="43"/>
        <v/>
      </c>
      <c r="X154" s="196" t="str">
        <f t="shared" si="44"/>
        <v/>
      </c>
      <c r="Y154" s="193">
        <f>วันทำงาน!AQ154</f>
        <v>0</v>
      </c>
      <c r="Z154" s="155"/>
      <c r="AA154" s="155">
        <f>IF($W154="",0,IF($W154&gt;=100%,เงื่อนไข!$H$4,IF($W154&gt;=80%,เงื่อนไข!$G$4,IF($W154&gt;=50%,เงื่อนไข!$F$4,IF($W154&lt;50%,เงื่อนไข!$E$4)))))</f>
        <v>0</v>
      </c>
      <c r="AB154" s="186">
        <f t="shared" si="45"/>
        <v>0</v>
      </c>
      <c r="AC154" s="146">
        <f t="shared" si="46"/>
        <v>0</v>
      </c>
      <c r="AD154" s="182">
        <f>IF(AB154=0,0,AB154/$R154*เงื่อนไข!$B$4)</f>
        <v>0</v>
      </c>
      <c r="AE154" s="188">
        <f t="shared" si="47"/>
        <v>0</v>
      </c>
      <c r="AF154" s="182">
        <f>SUMIF(วันทำงาน!$F$164:$F$254,$B154,วันทำงาน!$J$164:$J$254)</f>
        <v>0</v>
      </c>
      <c r="AG154" s="190">
        <f>IF((AND($W154&gt;=100%,$W154&lt;&gt;"")),เงื่อนไข!$F$8*Y154/$V154,0)</f>
        <v>0</v>
      </c>
      <c r="AH154" s="188">
        <f>SUM(วันทำงาน!AR154:AT154,วันทำงาน!AV154:AX154)</f>
        <v>0</v>
      </c>
      <c r="AI154" s="155"/>
      <c r="AJ154" s="155">
        <f>IF($W154="",0,IF($W154&gt;=100%,เงื่อนไข!$L$4,IF($W154&gt;=80%,เงื่อนไข!$K$4,IF($W154&gt;=50%,เงื่อนไข!$J$4,IF($W154&lt;50%,เงื่อนไข!$I$4)))))</f>
        <v>0</v>
      </c>
      <c r="AK154" s="186">
        <f t="shared" si="48"/>
        <v>0</v>
      </c>
      <c r="AL154" s="182">
        <f t="shared" si="49"/>
        <v>0</v>
      </c>
      <c r="AM154" s="182">
        <f>IF(AK154=0,0,AK154/$R154*เงื่อนไข!$B$4)</f>
        <v>0</v>
      </c>
      <c r="AN154" s="188">
        <f t="shared" si="50"/>
        <v>0</v>
      </c>
      <c r="AO154" s="182">
        <f>SUMIF(วันทำงาน!$F$164:$F$254,$B154,วันทำงาน!$K$164:$K$254)</f>
        <v>0</v>
      </c>
      <c r="AP154" s="190">
        <f>IF((AND($W154&gt;=100%,$W154&lt;&gt;"")),เงื่อนไข!$F$8*AH154/$V154,0)</f>
        <v>0</v>
      </c>
      <c r="AQ154" s="193">
        <f>วันทำงาน!AU154</f>
        <v>0</v>
      </c>
      <c r="AR154" s="155"/>
      <c r="AS154" s="155">
        <f>IF(W154="",0,IF($W154&gt;=100%,เงื่อนไข!$P$4,IF($W154&gt;=80%,เงื่อนไข!$O$4,IF($W154&gt;=50%,เงื่อนไข!$N$4,IF($W154&lt;50%,เงื่อนไข!$M$4)))))</f>
        <v>0</v>
      </c>
      <c r="AT154" s="186">
        <f t="shared" si="51"/>
        <v>0</v>
      </c>
      <c r="AU154" s="182">
        <f t="shared" si="52"/>
        <v>0</v>
      </c>
      <c r="AV154" s="182">
        <f>IF(AT154=0,0,AT154/$R154*เงื่อนไข!$B$4)</f>
        <v>0</v>
      </c>
      <c r="AW154" s="188">
        <f t="shared" si="53"/>
        <v>0</v>
      </c>
      <c r="AX154" s="182">
        <f>SUMIF(วันทำงาน!$F$164:$F$254,$B154,วันทำงาน!$L$164:$L$254)</f>
        <v>0</v>
      </c>
      <c r="AY154" s="190">
        <f>IF((AND($W154&gt;=100%,$W154&lt;&gt;"")),เงื่อนไข!$F$8*AQ154/$V154,0)</f>
        <v>0</v>
      </c>
    </row>
    <row r="155" spans="1:51" s="6" customFormat="1" ht="13.2" customHeight="1" x14ac:dyDescent="0.25">
      <c r="A155" s="129" t="str">
        <f>IF(วันทำงาน!A155&lt;&gt;"",วันทำงาน!A155,"")</f>
        <v/>
      </c>
      <c r="B155" s="129" t="str">
        <f>IF(วันทำงาน!B155&lt;&gt;"",วันทำงาน!B155,"")</f>
        <v/>
      </c>
      <c r="C155" s="129"/>
      <c r="D155" s="129" t="str">
        <f>IF(วันทำงาน!C155&lt;&gt;"",วันทำงาน!C155,"")</f>
        <v/>
      </c>
      <c r="E155" s="130" t="str">
        <f>IF(วันทำงาน!D155&lt;&gt;"",วันทำงาน!D155,"")</f>
        <v/>
      </c>
      <c r="F155" s="93" t="str">
        <f>IF(วันทำงาน!E155&lt;&gt;"",วันทำงาน!E155,"")</f>
        <v/>
      </c>
      <c r="G155" s="129" t="str">
        <f>IF(วันทำงาน!F155&lt;&gt;"",วันทำงาน!F155,"")</f>
        <v/>
      </c>
      <c r="H155" s="141" t="str">
        <f>IF(F155="Salesman",วันทำงาน!G155,"")</f>
        <v/>
      </c>
      <c r="I155" s="146" t="str">
        <f>IF($H155="","",AB155/$R155*(100%-เงื่อนไข!$B$4))</f>
        <v/>
      </c>
      <c r="J155" s="146" t="str">
        <f>IF($H155="","",AK155/$R155*(100%-เงื่อนไข!$B$4))</f>
        <v/>
      </c>
      <c r="K155" s="146" t="str">
        <f>IF($H155="","",AT155/$R155*(100%-เงื่อนไข!$B$4))</f>
        <v/>
      </c>
      <c r="L155" s="146" t="str">
        <f t="shared" si="40"/>
        <v/>
      </c>
      <c r="M155" s="147" t="str">
        <f>IF((OR(วันทำงาน!H155="",$F$1="")),"",IF(F155="Salesman",วันทำงาน!H155,""))</f>
        <v/>
      </c>
      <c r="N155" s="115">
        <f>IF($M155="",0,IF($X155="P",Y155*เงื่อนไข!$C$5,0))</f>
        <v>0</v>
      </c>
      <c r="O155" s="115">
        <f>IF($M155="",0,IF($X155="P",AH155*เงื่อนไข!$C$5,0))</f>
        <v>0</v>
      </c>
      <c r="P155" s="146">
        <f>IF($M155="",0,IF($X155="P",AQ155*เงื่อนไข!$C$5,0))</f>
        <v>0</v>
      </c>
      <c r="Q155" s="146">
        <f t="shared" si="41"/>
        <v>0</v>
      </c>
      <c r="R155" s="129" t="str">
        <f>IF(วันทำงาน!J155&lt;&gt;"",วันทำงาน!J155,"")</f>
        <v/>
      </c>
      <c r="S155" s="129" t="str">
        <f>IF(วันทำงาน!K155&lt;&gt;"",วันทำงาน!K155,"")</f>
        <v/>
      </c>
      <c r="T155" s="162" t="str">
        <f>IF(วันทำงาน!AZ155&lt;&gt;"",วันทำงาน!AZ155,"")</f>
        <v/>
      </c>
      <c r="U155" s="110" t="str">
        <f>IF(A155="","",_xlfn.IFNA(VLOOKUP($F155,เงื่อนไข!$A$4:$P$7,3,0),0))</f>
        <v/>
      </c>
      <c r="V155" s="110">
        <f t="shared" si="42"/>
        <v>0</v>
      </c>
      <c r="W155" s="109" t="str">
        <f t="shared" si="43"/>
        <v/>
      </c>
      <c r="X155" s="196" t="str">
        <f t="shared" si="44"/>
        <v/>
      </c>
      <c r="Y155" s="193">
        <f>วันทำงาน!AQ155</f>
        <v>0</v>
      </c>
      <c r="Z155" s="155"/>
      <c r="AA155" s="155">
        <f>IF($W155="",0,IF($W155&gt;=100%,เงื่อนไข!$H$4,IF($W155&gt;=80%,เงื่อนไข!$G$4,IF($W155&gt;=50%,เงื่อนไข!$F$4,IF($W155&lt;50%,เงื่อนไข!$E$4)))))</f>
        <v>0</v>
      </c>
      <c r="AB155" s="186">
        <f t="shared" si="45"/>
        <v>0</v>
      </c>
      <c r="AC155" s="146">
        <f t="shared" si="46"/>
        <v>0</v>
      </c>
      <c r="AD155" s="182">
        <f>IF(AB155=0,0,AB155/$R155*เงื่อนไข!$B$4)</f>
        <v>0</v>
      </c>
      <c r="AE155" s="188">
        <f t="shared" si="47"/>
        <v>0</v>
      </c>
      <c r="AF155" s="182">
        <f>SUMIF(วันทำงาน!$F$164:$F$254,$B155,วันทำงาน!$J$164:$J$254)</f>
        <v>0</v>
      </c>
      <c r="AG155" s="190">
        <f>IF((AND($W155&gt;=100%,$W155&lt;&gt;"")),เงื่อนไข!$F$8*Y155/$V155,0)</f>
        <v>0</v>
      </c>
      <c r="AH155" s="188">
        <f>SUM(วันทำงาน!AR155:AT155,วันทำงาน!AV155:AX155)</f>
        <v>0</v>
      </c>
      <c r="AI155" s="155"/>
      <c r="AJ155" s="155">
        <f>IF($W155="",0,IF($W155&gt;=100%,เงื่อนไข!$L$4,IF($W155&gt;=80%,เงื่อนไข!$K$4,IF($W155&gt;=50%,เงื่อนไข!$J$4,IF($W155&lt;50%,เงื่อนไข!$I$4)))))</f>
        <v>0</v>
      </c>
      <c r="AK155" s="186">
        <f t="shared" si="48"/>
        <v>0</v>
      </c>
      <c r="AL155" s="182">
        <f t="shared" si="49"/>
        <v>0</v>
      </c>
      <c r="AM155" s="182">
        <f>IF(AK155=0,0,AK155/$R155*เงื่อนไข!$B$4)</f>
        <v>0</v>
      </c>
      <c r="AN155" s="188">
        <f t="shared" si="50"/>
        <v>0</v>
      </c>
      <c r="AO155" s="182">
        <f>SUMIF(วันทำงาน!$F$164:$F$254,$B155,วันทำงาน!$K$164:$K$254)</f>
        <v>0</v>
      </c>
      <c r="AP155" s="190">
        <f>IF((AND($W155&gt;=100%,$W155&lt;&gt;"")),เงื่อนไข!$F$8*AH155/$V155,0)</f>
        <v>0</v>
      </c>
      <c r="AQ155" s="193">
        <f>วันทำงาน!AU155</f>
        <v>0</v>
      </c>
      <c r="AR155" s="155"/>
      <c r="AS155" s="155">
        <f>IF(W155="",0,IF($W155&gt;=100%,เงื่อนไข!$P$4,IF($W155&gt;=80%,เงื่อนไข!$O$4,IF($W155&gt;=50%,เงื่อนไข!$N$4,IF($W155&lt;50%,เงื่อนไข!$M$4)))))</f>
        <v>0</v>
      </c>
      <c r="AT155" s="186">
        <f t="shared" si="51"/>
        <v>0</v>
      </c>
      <c r="AU155" s="182">
        <f t="shared" si="52"/>
        <v>0</v>
      </c>
      <c r="AV155" s="182">
        <f>IF(AT155=0,0,AT155/$R155*เงื่อนไข!$B$4)</f>
        <v>0</v>
      </c>
      <c r="AW155" s="188">
        <f t="shared" si="53"/>
        <v>0</v>
      </c>
      <c r="AX155" s="182">
        <f>SUMIF(วันทำงาน!$F$164:$F$254,$B155,วันทำงาน!$L$164:$L$254)</f>
        <v>0</v>
      </c>
      <c r="AY155" s="190">
        <f>IF((AND($W155&gt;=100%,$W155&lt;&gt;"")),เงื่อนไข!$F$8*AQ155/$V155,0)</f>
        <v>0</v>
      </c>
    </row>
    <row r="156" spans="1:51" s="6" customFormat="1" ht="13.2" customHeight="1" x14ac:dyDescent="0.25">
      <c r="A156" s="129" t="str">
        <f>IF(วันทำงาน!A156&lt;&gt;"",วันทำงาน!A156,"")</f>
        <v/>
      </c>
      <c r="B156" s="129" t="str">
        <f>IF(วันทำงาน!B156&lt;&gt;"",วันทำงาน!B156,"")</f>
        <v/>
      </c>
      <c r="C156" s="129"/>
      <c r="D156" s="129" t="str">
        <f>IF(วันทำงาน!C156&lt;&gt;"",วันทำงาน!C156,"")</f>
        <v/>
      </c>
      <c r="E156" s="130" t="str">
        <f>IF(วันทำงาน!D156&lt;&gt;"",วันทำงาน!D156,"")</f>
        <v/>
      </c>
      <c r="F156" s="93" t="str">
        <f>IF(วันทำงาน!E156&lt;&gt;"",วันทำงาน!E156,"")</f>
        <v/>
      </c>
      <c r="G156" s="129" t="str">
        <f>IF(วันทำงาน!F156&lt;&gt;"",วันทำงาน!F156,"")</f>
        <v/>
      </c>
      <c r="H156" s="141" t="str">
        <f>IF(F156="Salesman",วันทำงาน!G156,"")</f>
        <v/>
      </c>
      <c r="I156" s="146" t="str">
        <f>IF($H156="","",AB156/$R156*(100%-เงื่อนไข!$B$4))</f>
        <v/>
      </c>
      <c r="J156" s="146" t="str">
        <f>IF($H156="","",AK156/$R156*(100%-เงื่อนไข!$B$4))</f>
        <v/>
      </c>
      <c r="K156" s="146" t="str">
        <f>IF($H156="","",AT156/$R156*(100%-เงื่อนไข!$B$4))</f>
        <v/>
      </c>
      <c r="L156" s="146" t="str">
        <f t="shared" si="40"/>
        <v/>
      </c>
      <c r="M156" s="147" t="str">
        <f>IF((OR(วันทำงาน!H156="",$F$1="")),"",IF(F156="Salesman",วันทำงาน!H156,""))</f>
        <v/>
      </c>
      <c r="N156" s="115">
        <f>IF($M156="",0,IF($X156="P",Y156*เงื่อนไข!$C$5,0))</f>
        <v>0</v>
      </c>
      <c r="O156" s="115">
        <f>IF($M156="",0,IF($X156="P",AH156*เงื่อนไข!$C$5,0))</f>
        <v>0</v>
      </c>
      <c r="P156" s="146">
        <f>IF($M156="",0,IF($X156="P",AQ156*เงื่อนไข!$C$5,0))</f>
        <v>0</v>
      </c>
      <c r="Q156" s="146">
        <f t="shared" si="41"/>
        <v>0</v>
      </c>
      <c r="R156" s="129" t="str">
        <f>IF(วันทำงาน!J156&lt;&gt;"",วันทำงาน!J156,"")</f>
        <v/>
      </c>
      <c r="S156" s="129" t="str">
        <f>IF(วันทำงาน!K156&lt;&gt;"",วันทำงาน!K156,"")</f>
        <v/>
      </c>
      <c r="T156" s="162" t="str">
        <f>IF(วันทำงาน!AZ156&lt;&gt;"",วันทำงาน!AZ156,"")</f>
        <v/>
      </c>
      <c r="U156" s="110" t="str">
        <f>IF(A156="","",_xlfn.IFNA(VLOOKUP($F156,เงื่อนไข!$A$4:$P$7,3,0),0))</f>
        <v/>
      </c>
      <c r="V156" s="110">
        <f t="shared" si="42"/>
        <v>0</v>
      </c>
      <c r="W156" s="109" t="str">
        <f t="shared" si="43"/>
        <v/>
      </c>
      <c r="X156" s="196" t="str">
        <f t="shared" si="44"/>
        <v/>
      </c>
      <c r="Y156" s="193">
        <f>วันทำงาน!AQ156</f>
        <v>0</v>
      </c>
      <c r="Z156" s="155"/>
      <c r="AA156" s="155">
        <f>IF($W156="",0,IF($W156&gt;=100%,เงื่อนไข!$H$4,IF($W156&gt;=80%,เงื่อนไข!$G$4,IF($W156&gt;=50%,เงื่อนไข!$F$4,IF($W156&lt;50%,เงื่อนไข!$E$4)))))</f>
        <v>0</v>
      </c>
      <c r="AB156" s="186">
        <f t="shared" si="45"/>
        <v>0</v>
      </c>
      <c r="AC156" s="146">
        <f t="shared" si="46"/>
        <v>0</v>
      </c>
      <c r="AD156" s="182">
        <f>IF(AB156=0,0,AB156/$R156*เงื่อนไข!$B$4)</f>
        <v>0</v>
      </c>
      <c r="AE156" s="188">
        <f t="shared" si="47"/>
        <v>0</v>
      </c>
      <c r="AF156" s="182">
        <f>SUMIF(วันทำงาน!$F$164:$F$254,$B156,วันทำงาน!$J$164:$J$254)</f>
        <v>0</v>
      </c>
      <c r="AG156" s="190">
        <f>IF((AND($W156&gt;=100%,$W156&lt;&gt;"")),เงื่อนไข!$F$8*Y156/$V156,0)</f>
        <v>0</v>
      </c>
      <c r="AH156" s="188">
        <f>SUM(วันทำงาน!AR156:AT156,วันทำงาน!AV156:AX156)</f>
        <v>0</v>
      </c>
      <c r="AI156" s="155"/>
      <c r="AJ156" s="155">
        <f>IF($W156="",0,IF($W156&gt;=100%,เงื่อนไข!$L$4,IF($W156&gt;=80%,เงื่อนไข!$K$4,IF($W156&gt;=50%,เงื่อนไข!$J$4,IF($W156&lt;50%,เงื่อนไข!$I$4)))))</f>
        <v>0</v>
      </c>
      <c r="AK156" s="186">
        <f t="shared" si="48"/>
        <v>0</v>
      </c>
      <c r="AL156" s="182">
        <f t="shared" si="49"/>
        <v>0</v>
      </c>
      <c r="AM156" s="182">
        <f>IF(AK156=0,0,AK156/$R156*เงื่อนไข!$B$4)</f>
        <v>0</v>
      </c>
      <c r="AN156" s="188">
        <f t="shared" si="50"/>
        <v>0</v>
      </c>
      <c r="AO156" s="182">
        <f>SUMIF(วันทำงาน!$F$164:$F$254,$B156,วันทำงาน!$K$164:$K$254)</f>
        <v>0</v>
      </c>
      <c r="AP156" s="190">
        <f>IF((AND($W156&gt;=100%,$W156&lt;&gt;"")),เงื่อนไข!$F$8*AH156/$V156,0)</f>
        <v>0</v>
      </c>
      <c r="AQ156" s="193">
        <f>วันทำงาน!AU156</f>
        <v>0</v>
      </c>
      <c r="AR156" s="155"/>
      <c r="AS156" s="155">
        <f>IF(W156="",0,IF($W156&gt;=100%,เงื่อนไข!$P$4,IF($W156&gt;=80%,เงื่อนไข!$O$4,IF($W156&gt;=50%,เงื่อนไข!$N$4,IF($W156&lt;50%,เงื่อนไข!$M$4)))))</f>
        <v>0</v>
      </c>
      <c r="AT156" s="186">
        <f t="shared" si="51"/>
        <v>0</v>
      </c>
      <c r="AU156" s="182">
        <f t="shared" si="52"/>
        <v>0</v>
      </c>
      <c r="AV156" s="182">
        <f>IF(AT156=0,0,AT156/$R156*เงื่อนไข!$B$4)</f>
        <v>0</v>
      </c>
      <c r="AW156" s="188">
        <f t="shared" si="53"/>
        <v>0</v>
      </c>
      <c r="AX156" s="182">
        <f>SUMIF(วันทำงาน!$F$164:$F$254,$B156,วันทำงาน!$L$164:$L$254)</f>
        <v>0</v>
      </c>
      <c r="AY156" s="190">
        <f>IF((AND($W156&gt;=100%,$W156&lt;&gt;"")),เงื่อนไข!$F$8*AQ156/$V156,0)</f>
        <v>0</v>
      </c>
    </row>
    <row r="157" spans="1:51" s="6" customFormat="1" ht="13.2" customHeight="1" x14ac:dyDescent="0.25">
      <c r="A157" s="129" t="str">
        <f>IF(วันทำงาน!A157&lt;&gt;"",วันทำงาน!A157,"")</f>
        <v/>
      </c>
      <c r="B157" s="129" t="str">
        <f>IF(วันทำงาน!B157&lt;&gt;"",วันทำงาน!B157,"")</f>
        <v/>
      </c>
      <c r="C157" s="129"/>
      <c r="D157" s="129" t="str">
        <f>IF(วันทำงาน!C157&lt;&gt;"",วันทำงาน!C157,"")</f>
        <v/>
      </c>
      <c r="E157" s="130" t="str">
        <f>IF(วันทำงาน!D157&lt;&gt;"",วันทำงาน!D157,"")</f>
        <v/>
      </c>
      <c r="F157" s="93" t="str">
        <f>IF(วันทำงาน!E157&lt;&gt;"",วันทำงาน!E157,"")</f>
        <v/>
      </c>
      <c r="G157" s="129" t="str">
        <f>IF(วันทำงาน!F157&lt;&gt;"",วันทำงาน!F157,"")</f>
        <v/>
      </c>
      <c r="H157" s="141" t="str">
        <f>IF(F157="Salesman",วันทำงาน!G157,"")</f>
        <v/>
      </c>
      <c r="I157" s="146" t="str">
        <f>IF($H157="","",AB157/$R157*(100%-เงื่อนไข!$B$4))</f>
        <v/>
      </c>
      <c r="J157" s="146" t="str">
        <f>IF($H157="","",AK157/$R157*(100%-เงื่อนไข!$B$4))</f>
        <v/>
      </c>
      <c r="K157" s="146" t="str">
        <f>IF($H157="","",AT157/$R157*(100%-เงื่อนไข!$B$4))</f>
        <v/>
      </c>
      <c r="L157" s="146" t="str">
        <f t="shared" si="40"/>
        <v/>
      </c>
      <c r="M157" s="147" t="str">
        <f>IF((OR(วันทำงาน!H157="",$F$1="")),"",IF(F157="Salesman",วันทำงาน!H157,""))</f>
        <v/>
      </c>
      <c r="N157" s="115">
        <f>IF($M157="",0,IF($X157="P",Y157*เงื่อนไข!$C$5,0))</f>
        <v>0</v>
      </c>
      <c r="O157" s="115">
        <f>IF($M157="",0,IF($X157="P",AH157*เงื่อนไข!$C$5,0))</f>
        <v>0</v>
      </c>
      <c r="P157" s="146">
        <f>IF($M157="",0,IF($X157="P",AQ157*เงื่อนไข!$C$5,0))</f>
        <v>0</v>
      </c>
      <c r="Q157" s="146">
        <f t="shared" si="41"/>
        <v>0</v>
      </c>
      <c r="R157" s="129" t="str">
        <f>IF(วันทำงาน!J157&lt;&gt;"",วันทำงาน!J157,"")</f>
        <v/>
      </c>
      <c r="S157" s="129" t="str">
        <f>IF(วันทำงาน!K157&lt;&gt;"",วันทำงาน!K157,"")</f>
        <v/>
      </c>
      <c r="T157" s="162" t="str">
        <f>IF(วันทำงาน!AZ157&lt;&gt;"",วันทำงาน!AZ157,"")</f>
        <v/>
      </c>
      <c r="U157" s="110" t="str">
        <f>IF(A157="","",_xlfn.IFNA(VLOOKUP($F157,เงื่อนไข!$A$4:$P$7,3,0),0))</f>
        <v/>
      </c>
      <c r="V157" s="110">
        <f t="shared" si="42"/>
        <v>0</v>
      </c>
      <c r="W157" s="109" t="str">
        <f t="shared" si="43"/>
        <v/>
      </c>
      <c r="X157" s="196" t="str">
        <f t="shared" si="44"/>
        <v/>
      </c>
      <c r="Y157" s="193">
        <f>วันทำงาน!AQ157</f>
        <v>0</v>
      </c>
      <c r="Z157" s="155"/>
      <c r="AA157" s="155">
        <f>IF($W157="",0,IF($W157&gt;=100%,เงื่อนไข!$H$4,IF($W157&gt;=80%,เงื่อนไข!$G$4,IF($W157&gt;=50%,เงื่อนไข!$F$4,IF($W157&lt;50%,เงื่อนไข!$E$4)))))</f>
        <v>0</v>
      </c>
      <c r="AB157" s="186">
        <f t="shared" si="45"/>
        <v>0</v>
      </c>
      <c r="AC157" s="146">
        <f t="shared" si="46"/>
        <v>0</v>
      </c>
      <c r="AD157" s="182">
        <f>IF(AB157=0,0,AB157/$R157*เงื่อนไข!$B$4)</f>
        <v>0</v>
      </c>
      <c r="AE157" s="188">
        <f t="shared" si="47"/>
        <v>0</v>
      </c>
      <c r="AF157" s="182">
        <f>SUMIF(วันทำงาน!$F$164:$F$254,$B157,วันทำงาน!$J$164:$J$254)</f>
        <v>0</v>
      </c>
      <c r="AG157" s="190">
        <f>IF((AND($W157&gt;=100%,$W157&lt;&gt;"")),เงื่อนไข!$F$8*Y157/$V157,0)</f>
        <v>0</v>
      </c>
      <c r="AH157" s="188">
        <f>SUM(วันทำงาน!AR157:AT157,วันทำงาน!AV157:AX157)</f>
        <v>0</v>
      </c>
      <c r="AI157" s="155"/>
      <c r="AJ157" s="155">
        <f>IF($W157="",0,IF($W157&gt;=100%,เงื่อนไข!$L$4,IF($W157&gt;=80%,เงื่อนไข!$K$4,IF($W157&gt;=50%,เงื่อนไข!$J$4,IF($W157&lt;50%,เงื่อนไข!$I$4)))))</f>
        <v>0</v>
      </c>
      <c r="AK157" s="186">
        <f t="shared" si="48"/>
        <v>0</v>
      </c>
      <c r="AL157" s="182">
        <f t="shared" si="49"/>
        <v>0</v>
      </c>
      <c r="AM157" s="182">
        <f>IF(AK157=0,0,AK157/$R157*เงื่อนไข!$B$4)</f>
        <v>0</v>
      </c>
      <c r="AN157" s="188">
        <f t="shared" si="50"/>
        <v>0</v>
      </c>
      <c r="AO157" s="182">
        <f>SUMIF(วันทำงาน!$F$164:$F$254,$B157,วันทำงาน!$K$164:$K$254)</f>
        <v>0</v>
      </c>
      <c r="AP157" s="190">
        <f>IF((AND($W157&gt;=100%,$W157&lt;&gt;"")),เงื่อนไข!$F$8*AH157/$V157,0)</f>
        <v>0</v>
      </c>
      <c r="AQ157" s="193">
        <f>วันทำงาน!AU157</f>
        <v>0</v>
      </c>
      <c r="AR157" s="155"/>
      <c r="AS157" s="155">
        <f>IF(W157="",0,IF($W157&gt;=100%,เงื่อนไข!$P$4,IF($W157&gt;=80%,เงื่อนไข!$O$4,IF($W157&gt;=50%,เงื่อนไข!$N$4,IF($W157&lt;50%,เงื่อนไข!$M$4)))))</f>
        <v>0</v>
      </c>
      <c r="AT157" s="186">
        <f t="shared" si="51"/>
        <v>0</v>
      </c>
      <c r="AU157" s="182">
        <f t="shared" si="52"/>
        <v>0</v>
      </c>
      <c r="AV157" s="182">
        <f>IF(AT157=0,0,AT157/$R157*เงื่อนไข!$B$4)</f>
        <v>0</v>
      </c>
      <c r="AW157" s="188">
        <f t="shared" si="53"/>
        <v>0</v>
      </c>
      <c r="AX157" s="182">
        <f>SUMIF(วันทำงาน!$F$164:$F$254,$B157,วันทำงาน!$L$164:$L$254)</f>
        <v>0</v>
      </c>
      <c r="AY157" s="190">
        <f>IF((AND($W157&gt;=100%,$W157&lt;&gt;"")),เงื่อนไข!$F$8*AQ157/$V157,0)</f>
        <v>0</v>
      </c>
    </row>
    <row r="158" spans="1:51" s="6" customFormat="1" ht="13.2" customHeight="1" x14ac:dyDescent="0.25">
      <c r="A158" s="129" t="str">
        <f>IF(วันทำงาน!A158&lt;&gt;"",วันทำงาน!A158,"")</f>
        <v/>
      </c>
      <c r="B158" s="129" t="str">
        <f>IF(วันทำงาน!B158&lt;&gt;"",วันทำงาน!B158,"")</f>
        <v/>
      </c>
      <c r="C158" s="129"/>
      <c r="D158" s="129" t="str">
        <f>IF(วันทำงาน!C158&lt;&gt;"",วันทำงาน!C158,"")</f>
        <v/>
      </c>
      <c r="E158" s="130" t="str">
        <f>IF(วันทำงาน!D158&lt;&gt;"",วันทำงาน!D158,"")</f>
        <v/>
      </c>
      <c r="F158" s="93" t="str">
        <f>IF(วันทำงาน!E158&lt;&gt;"",วันทำงาน!E158,"")</f>
        <v/>
      </c>
      <c r="G158" s="129" t="str">
        <f>IF(วันทำงาน!F158&lt;&gt;"",วันทำงาน!F158,"")</f>
        <v/>
      </c>
      <c r="H158" s="141" t="str">
        <f>IF(F158="Salesman",วันทำงาน!G158,"")</f>
        <v/>
      </c>
      <c r="I158" s="146" t="str">
        <f>IF($H158="","",AB158/$R158*(100%-เงื่อนไข!$B$4))</f>
        <v/>
      </c>
      <c r="J158" s="146" t="str">
        <f>IF($H158="","",AK158/$R158*(100%-เงื่อนไข!$B$4))</f>
        <v/>
      </c>
      <c r="K158" s="146" t="str">
        <f>IF($H158="","",AT158/$R158*(100%-เงื่อนไข!$B$4))</f>
        <v/>
      </c>
      <c r="L158" s="146" t="str">
        <f t="shared" si="40"/>
        <v/>
      </c>
      <c r="M158" s="147" t="str">
        <f>IF((OR(วันทำงาน!H158="",$F$1="")),"",IF(F158="Salesman",วันทำงาน!H158,""))</f>
        <v/>
      </c>
      <c r="N158" s="115">
        <f>IF($M158="",0,IF($X158="P",Y158*เงื่อนไข!$C$5,0))</f>
        <v>0</v>
      </c>
      <c r="O158" s="115">
        <f>IF($M158="",0,IF($X158="P",AH158*เงื่อนไข!$C$5,0))</f>
        <v>0</v>
      </c>
      <c r="P158" s="146">
        <f>IF($M158="",0,IF($X158="P",AQ158*เงื่อนไข!$C$5,0))</f>
        <v>0</v>
      </c>
      <c r="Q158" s="146">
        <f t="shared" si="41"/>
        <v>0</v>
      </c>
      <c r="R158" s="129" t="str">
        <f>IF(วันทำงาน!J158&lt;&gt;"",วันทำงาน!J158,"")</f>
        <v/>
      </c>
      <c r="S158" s="129" t="str">
        <f>IF(วันทำงาน!K158&lt;&gt;"",วันทำงาน!K158,"")</f>
        <v/>
      </c>
      <c r="T158" s="162" t="str">
        <f>IF(วันทำงาน!AZ158&lt;&gt;"",วันทำงาน!AZ158,"")</f>
        <v/>
      </c>
      <c r="U158" s="110" t="str">
        <f>IF(A158="","",_xlfn.IFNA(VLOOKUP($F158,เงื่อนไข!$A$4:$P$7,3,0),0))</f>
        <v/>
      </c>
      <c r="V158" s="110">
        <f t="shared" si="42"/>
        <v>0</v>
      </c>
      <c r="W158" s="109" t="str">
        <f t="shared" si="43"/>
        <v/>
      </c>
      <c r="X158" s="196" t="str">
        <f t="shared" si="44"/>
        <v/>
      </c>
      <c r="Y158" s="193">
        <f>วันทำงาน!AQ158</f>
        <v>0</v>
      </c>
      <c r="Z158" s="155"/>
      <c r="AA158" s="155">
        <f>IF($W158="",0,IF($W158&gt;=100%,เงื่อนไข!$H$4,IF($W158&gt;=80%,เงื่อนไข!$G$4,IF($W158&gt;=50%,เงื่อนไข!$F$4,IF($W158&lt;50%,เงื่อนไข!$E$4)))))</f>
        <v>0</v>
      </c>
      <c r="AB158" s="186">
        <f t="shared" si="45"/>
        <v>0</v>
      </c>
      <c r="AC158" s="146">
        <f t="shared" si="46"/>
        <v>0</v>
      </c>
      <c r="AD158" s="182">
        <f>IF(AB158=0,0,AB158/$R158*เงื่อนไข!$B$4)</f>
        <v>0</v>
      </c>
      <c r="AE158" s="188">
        <f t="shared" si="47"/>
        <v>0</v>
      </c>
      <c r="AF158" s="182">
        <f>SUMIF(วันทำงาน!$F$164:$F$254,$B158,วันทำงาน!$J$164:$J$254)</f>
        <v>0</v>
      </c>
      <c r="AG158" s="190">
        <f>IF((AND($W158&gt;=100%,$W158&lt;&gt;"")),เงื่อนไข!$F$8*Y158/$V158,0)</f>
        <v>0</v>
      </c>
      <c r="AH158" s="188">
        <f>SUM(วันทำงาน!AR158:AT158,วันทำงาน!AV158:AX158)</f>
        <v>0</v>
      </c>
      <c r="AI158" s="155"/>
      <c r="AJ158" s="155">
        <f>IF($W158="",0,IF($W158&gt;=100%,เงื่อนไข!$L$4,IF($W158&gt;=80%,เงื่อนไข!$K$4,IF($W158&gt;=50%,เงื่อนไข!$J$4,IF($W158&lt;50%,เงื่อนไข!$I$4)))))</f>
        <v>0</v>
      </c>
      <c r="AK158" s="186">
        <f t="shared" si="48"/>
        <v>0</v>
      </c>
      <c r="AL158" s="182">
        <f t="shared" si="49"/>
        <v>0</v>
      </c>
      <c r="AM158" s="182">
        <f>IF(AK158=0,0,AK158/$R158*เงื่อนไข!$B$4)</f>
        <v>0</v>
      </c>
      <c r="AN158" s="188">
        <f t="shared" si="50"/>
        <v>0</v>
      </c>
      <c r="AO158" s="182">
        <f>SUMIF(วันทำงาน!$F$164:$F$254,$B158,วันทำงาน!$K$164:$K$254)</f>
        <v>0</v>
      </c>
      <c r="AP158" s="190">
        <f>IF((AND($W158&gt;=100%,$W158&lt;&gt;"")),เงื่อนไข!$F$8*AH158/$V158,0)</f>
        <v>0</v>
      </c>
      <c r="AQ158" s="193">
        <f>วันทำงาน!AU158</f>
        <v>0</v>
      </c>
      <c r="AR158" s="155"/>
      <c r="AS158" s="155">
        <f>IF(W158="",0,IF($W158&gt;=100%,เงื่อนไข!$P$4,IF($W158&gt;=80%,เงื่อนไข!$O$4,IF($W158&gt;=50%,เงื่อนไข!$N$4,IF($W158&lt;50%,เงื่อนไข!$M$4)))))</f>
        <v>0</v>
      </c>
      <c r="AT158" s="186">
        <f t="shared" si="51"/>
        <v>0</v>
      </c>
      <c r="AU158" s="182">
        <f t="shared" si="52"/>
        <v>0</v>
      </c>
      <c r="AV158" s="182">
        <f>IF(AT158=0,0,AT158/$R158*เงื่อนไข!$B$4)</f>
        <v>0</v>
      </c>
      <c r="AW158" s="188">
        <f t="shared" si="53"/>
        <v>0</v>
      </c>
      <c r="AX158" s="182">
        <f>SUMIF(วันทำงาน!$F$164:$F$254,$B158,วันทำงาน!$L$164:$L$254)</f>
        <v>0</v>
      </c>
      <c r="AY158" s="190">
        <f>IF((AND($W158&gt;=100%,$W158&lt;&gt;"")),เงื่อนไข!$F$8*AQ158/$V158,0)</f>
        <v>0</v>
      </c>
    </row>
    <row r="159" spans="1:51" s="6" customFormat="1" ht="13.2" customHeight="1" x14ac:dyDescent="0.25">
      <c r="A159" s="129" t="str">
        <f>IF(วันทำงาน!A159&lt;&gt;"",วันทำงาน!A159,"")</f>
        <v/>
      </c>
      <c r="B159" s="129" t="str">
        <f>IF(วันทำงาน!B159&lt;&gt;"",วันทำงาน!B159,"")</f>
        <v/>
      </c>
      <c r="C159" s="129"/>
      <c r="D159" s="129" t="str">
        <f>IF(วันทำงาน!C159&lt;&gt;"",วันทำงาน!C159,"")</f>
        <v/>
      </c>
      <c r="E159" s="130" t="str">
        <f>IF(วันทำงาน!D159&lt;&gt;"",วันทำงาน!D159,"")</f>
        <v/>
      </c>
      <c r="F159" s="93" t="str">
        <f>IF(วันทำงาน!E159&lt;&gt;"",วันทำงาน!E159,"")</f>
        <v/>
      </c>
      <c r="G159" s="129" t="str">
        <f>IF(วันทำงาน!F159&lt;&gt;"",วันทำงาน!F159,"")</f>
        <v/>
      </c>
      <c r="H159" s="141" t="str">
        <f>IF(F159="Salesman",วันทำงาน!G159,"")</f>
        <v/>
      </c>
      <c r="I159" s="146" t="str">
        <f>IF($H159="","",AB159/$R159*(100%-เงื่อนไข!$B$4))</f>
        <v/>
      </c>
      <c r="J159" s="146" t="str">
        <f>IF($H159="","",AK159/$R159*(100%-เงื่อนไข!$B$4))</f>
        <v/>
      </c>
      <c r="K159" s="146" t="str">
        <f>IF($H159="","",AT159/$R159*(100%-เงื่อนไข!$B$4))</f>
        <v/>
      </c>
      <c r="L159" s="146" t="str">
        <f t="shared" si="40"/>
        <v/>
      </c>
      <c r="M159" s="147" t="str">
        <f>IF((OR(วันทำงาน!H159="",$F$1="")),"",IF(F159="Salesman",วันทำงาน!H159,""))</f>
        <v/>
      </c>
      <c r="N159" s="115">
        <f>IF($M159="",0,IF($X159="P",Y159*เงื่อนไข!$C$5,0))</f>
        <v>0</v>
      </c>
      <c r="O159" s="115">
        <f>IF($M159="",0,IF($X159="P",AH159*เงื่อนไข!$C$5,0))</f>
        <v>0</v>
      </c>
      <c r="P159" s="146">
        <f>IF($M159="",0,IF($X159="P",AQ159*เงื่อนไข!$C$5,0))</f>
        <v>0</v>
      </c>
      <c r="Q159" s="146">
        <f t="shared" si="41"/>
        <v>0</v>
      </c>
      <c r="R159" s="129" t="str">
        <f>IF(วันทำงาน!J159&lt;&gt;"",วันทำงาน!J159,"")</f>
        <v/>
      </c>
      <c r="S159" s="129" t="str">
        <f>IF(วันทำงาน!K159&lt;&gt;"",วันทำงาน!K159,"")</f>
        <v/>
      </c>
      <c r="T159" s="162" t="str">
        <f>IF(วันทำงาน!AZ159&lt;&gt;"",วันทำงาน!AZ159,"")</f>
        <v/>
      </c>
      <c r="U159" s="110" t="str">
        <f>IF(A159="","",_xlfn.IFNA(VLOOKUP($F159,เงื่อนไข!$A$4:$P$7,3,0),0))</f>
        <v/>
      </c>
      <c r="V159" s="110">
        <f t="shared" si="42"/>
        <v>0</v>
      </c>
      <c r="W159" s="109" t="str">
        <f t="shared" si="43"/>
        <v/>
      </c>
      <c r="X159" s="196" t="str">
        <f t="shared" si="44"/>
        <v/>
      </c>
      <c r="Y159" s="193">
        <f>วันทำงาน!AQ159</f>
        <v>0</v>
      </c>
      <c r="Z159" s="155"/>
      <c r="AA159" s="155">
        <f>IF($W159="",0,IF($W159&gt;=100%,เงื่อนไข!$H$4,IF($W159&gt;=80%,เงื่อนไข!$G$4,IF($W159&gt;=50%,เงื่อนไข!$F$4,IF($W159&lt;50%,เงื่อนไข!$E$4)))))</f>
        <v>0</v>
      </c>
      <c r="AB159" s="186">
        <f t="shared" si="45"/>
        <v>0</v>
      </c>
      <c r="AC159" s="146">
        <f t="shared" si="46"/>
        <v>0</v>
      </c>
      <c r="AD159" s="182">
        <f>IF(AB159=0,0,AB159/$R159*เงื่อนไข!$B$4)</f>
        <v>0</v>
      </c>
      <c r="AE159" s="188">
        <f t="shared" si="47"/>
        <v>0</v>
      </c>
      <c r="AF159" s="182">
        <f>SUMIF(วันทำงาน!$F$164:$F$254,$B159,วันทำงาน!$J$164:$J$254)</f>
        <v>0</v>
      </c>
      <c r="AG159" s="190">
        <f>IF((AND($W159&gt;=100%,$W159&lt;&gt;"")),เงื่อนไข!$F$8*Y159/$V159,0)</f>
        <v>0</v>
      </c>
      <c r="AH159" s="188">
        <f>SUM(วันทำงาน!AR159:AT159,วันทำงาน!AV159:AX159)</f>
        <v>0</v>
      </c>
      <c r="AI159" s="155"/>
      <c r="AJ159" s="155">
        <f>IF($W159="",0,IF($W159&gt;=100%,เงื่อนไข!$L$4,IF($W159&gt;=80%,เงื่อนไข!$K$4,IF($W159&gt;=50%,เงื่อนไข!$J$4,IF($W159&lt;50%,เงื่อนไข!$I$4)))))</f>
        <v>0</v>
      </c>
      <c r="AK159" s="186">
        <f t="shared" si="48"/>
        <v>0</v>
      </c>
      <c r="AL159" s="182">
        <f t="shared" si="49"/>
        <v>0</v>
      </c>
      <c r="AM159" s="182">
        <f>IF(AK159=0,0,AK159/$R159*เงื่อนไข!$B$4)</f>
        <v>0</v>
      </c>
      <c r="AN159" s="188">
        <f t="shared" si="50"/>
        <v>0</v>
      </c>
      <c r="AO159" s="182">
        <f>SUMIF(วันทำงาน!$F$164:$F$254,$B159,วันทำงาน!$K$164:$K$254)</f>
        <v>0</v>
      </c>
      <c r="AP159" s="190">
        <f>IF((AND($W159&gt;=100%,$W159&lt;&gt;"")),เงื่อนไข!$F$8*AH159/$V159,0)</f>
        <v>0</v>
      </c>
      <c r="AQ159" s="193">
        <f>วันทำงาน!AU159</f>
        <v>0</v>
      </c>
      <c r="AR159" s="155"/>
      <c r="AS159" s="155">
        <f>IF(W159="",0,IF($W159&gt;=100%,เงื่อนไข!$P$4,IF($W159&gt;=80%,เงื่อนไข!$O$4,IF($W159&gt;=50%,เงื่อนไข!$N$4,IF($W159&lt;50%,เงื่อนไข!$M$4)))))</f>
        <v>0</v>
      </c>
      <c r="AT159" s="186">
        <f t="shared" si="51"/>
        <v>0</v>
      </c>
      <c r="AU159" s="182">
        <f t="shared" si="52"/>
        <v>0</v>
      </c>
      <c r="AV159" s="182">
        <f>IF(AT159=0,0,AT159/$R159*เงื่อนไข!$B$4)</f>
        <v>0</v>
      </c>
      <c r="AW159" s="188">
        <f t="shared" si="53"/>
        <v>0</v>
      </c>
      <c r="AX159" s="182">
        <f>SUMIF(วันทำงาน!$F$164:$F$254,$B159,วันทำงาน!$L$164:$L$254)</f>
        <v>0</v>
      </c>
      <c r="AY159" s="190">
        <f>IF((AND($W159&gt;=100%,$W159&lt;&gt;"")),เงื่อนไข!$F$8*AQ159/$V159,0)</f>
        <v>0</v>
      </c>
    </row>
    <row r="160" spans="1:51" s="6" customFormat="1" ht="13.2" customHeight="1" x14ac:dyDescent="0.25">
      <c r="A160" s="129" t="str">
        <f>IF(วันทำงาน!A160&lt;&gt;"",วันทำงาน!A160,"")</f>
        <v/>
      </c>
      <c r="B160" s="129" t="str">
        <f>IF(วันทำงาน!B160&lt;&gt;"",วันทำงาน!B160,"")</f>
        <v/>
      </c>
      <c r="C160" s="129"/>
      <c r="D160" s="129" t="str">
        <f>IF(วันทำงาน!C160&lt;&gt;"",วันทำงาน!C160,"")</f>
        <v/>
      </c>
      <c r="E160" s="130" t="str">
        <f>IF(วันทำงาน!D160&lt;&gt;"",วันทำงาน!D160,"")</f>
        <v/>
      </c>
      <c r="F160" s="93" t="str">
        <f>IF(วันทำงาน!E160&lt;&gt;"",วันทำงาน!E160,"")</f>
        <v/>
      </c>
      <c r="G160" s="129" t="str">
        <f>IF(วันทำงาน!F160&lt;&gt;"",วันทำงาน!F160,"")</f>
        <v/>
      </c>
      <c r="H160" s="141" t="str">
        <f>IF(F160="Salesman",วันทำงาน!G160,"")</f>
        <v/>
      </c>
      <c r="I160" s="146" t="str">
        <f>IF($H160="","",AB160/$R160*(100%-เงื่อนไข!$B$4))</f>
        <v/>
      </c>
      <c r="J160" s="146" t="str">
        <f>IF($H160="","",AK160/$R160*(100%-เงื่อนไข!$B$4))</f>
        <v/>
      </c>
      <c r="K160" s="146" t="str">
        <f>IF($H160="","",AT160/$R160*(100%-เงื่อนไข!$B$4))</f>
        <v/>
      </c>
      <c r="L160" s="146" t="str">
        <f t="shared" si="40"/>
        <v/>
      </c>
      <c r="M160" s="147" t="str">
        <f>IF((OR(วันทำงาน!H160="",$F$1="")),"",IF(F160="Salesman",วันทำงาน!H160,""))</f>
        <v/>
      </c>
      <c r="N160" s="115">
        <f>IF($M160="",0,IF($X160="P",Y160*เงื่อนไข!$C$5,0))</f>
        <v>0</v>
      </c>
      <c r="O160" s="115">
        <f>IF($M160="",0,IF($X160="P",AH160*เงื่อนไข!$C$5,0))</f>
        <v>0</v>
      </c>
      <c r="P160" s="146">
        <f>IF($M160="",0,IF($X160="P",AQ160*เงื่อนไข!$C$5,0))</f>
        <v>0</v>
      </c>
      <c r="Q160" s="146">
        <f t="shared" si="41"/>
        <v>0</v>
      </c>
      <c r="R160" s="129" t="str">
        <f>IF(วันทำงาน!J160&lt;&gt;"",วันทำงาน!J160,"")</f>
        <v/>
      </c>
      <c r="S160" s="129" t="str">
        <f>IF(วันทำงาน!K160&lt;&gt;"",วันทำงาน!K160,"")</f>
        <v/>
      </c>
      <c r="T160" s="162" t="str">
        <f>IF(วันทำงาน!AZ160&lt;&gt;"",วันทำงาน!AZ160,"")</f>
        <v/>
      </c>
      <c r="U160" s="110" t="str">
        <f>IF(A160="","",_xlfn.IFNA(VLOOKUP($F160,เงื่อนไข!$A$4:$P$7,3,0),0))</f>
        <v/>
      </c>
      <c r="V160" s="110">
        <f t="shared" si="42"/>
        <v>0</v>
      </c>
      <c r="W160" s="109" t="str">
        <f t="shared" si="43"/>
        <v/>
      </c>
      <c r="X160" s="196" t="str">
        <f t="shared" si="44"/>
        <v/>
      </c>
      <c r="Y160" s="193">
        <f>วันทำงาน!AQ160</f>
        <v>0</v>
      </c>
      <c r="Z160" s="155"/>
      <c r="AA160" s="155">
        <f>IF($W160="",0,IF($W160&gt;=100%,เงื่อนไข!$H$4,IF($W160&gt;=80%,เงื่อนไข!$G$4,IF($W160&gt;=50%,เงื่อนไข!$F$4,IF($W160&lt;50%,เงื่อนไข!$E$4)))))</f>
        <v>0</v>
      </c>
      <c r="AB160" s="186">
        <f t="shared" si="45"/>
        <v>0</v>
      </c>
      <c r="AC160" s="146">
        <f t="shared" si="46"/>
        <v>0</v>
      </c>
      <c r="AD160" s="182">
        <f>IF(AB160=0,0,AB160/$R160*เงื่อนไข!$B$4)</f>
        <v>0</v>
      </c>
      <c r="AE160" s="188">
        <f t="shared" si="47"/>
        <v>0</v>
      </c>
      <c r="AF160" s="182">
        <f>SUMIF(วันทำงาน!$F$164:$F$254,$B160,วันทำงาน!$J$164:$J$254)</f>
        <v>0</v>
      </c>
      <c r="AG160" s="190">
        <f>IF((AND($W160&gt;=100%,$W160&lt;&gt;"")),เงื่อนไข!$F$8*Y160/$V160,0)</f>
        <v>0</v>
      </c>
      <c r="AH160" s="188">
        <f>SUM(วันทำงาน!AR160:AT160,วันทำงาน!AV160:AX160)</f>
        <v>0</v>
      </c>
      <c r="AI160" s="155"/>
      <c r="AJ160" s="155">
        <f>IF($W160="",0,IF($W160&gt;=100%,เงื่อนไข!$L$4,IF($W160&gt;=80%,เงื่อนไข!$K$4,IF($W160&gt;=50%,เงื่อนไข!$J$4,IF($W160&lt;50%,เงื่อนไข!$I$4)))))</f>
        <v>0</v>
      </c>
      <c r="AK160" s="186">
        <f t="shared" si="48"/>
        <v>0</v>
      </c>
      <c r="AL160" s="182">
        <f t="shared" si="49"/>
        <v>0</v>
      </c>
      <c r="AM160" s="182">
        <f>IF(AK160=0,0,AK160/$R160*เงื่อนไข!$B$4)</f>
        <v>0</v>
      </c>
      <c r="AN160" s="188">
        <f t="shared" si="50"/>
        <v>0</v>
      </c>
      <c r="AO160" s="182">
        <f>SUMIF(วันทำงาน!$F$164:$F$254,$B160,วันทำงาน!$K$164:$K$254)</f>
        <v>0</v>
      </c>
      <c r="AP160" s="190">
        <f>IF((AND($W160&gt;=100%,$W160&lt;&gt;"")),เงื่อนไข!$F$8*AH160/$V160,0)</f>
        <v>0</v>
      </c>
      <c r="AQ160" s="193">
        <f>วันทำงาน!AU160</f>
        <v>0</v>
      </c>
      <c r="AR160" s="155"/>
      <c r="AS160" s="155">
        <f>IF(W160="",0,IF($W160&gt;=100%,เงื่อนไข!$P$4,IF($W160&gt;=80%,เงื่อนไข!$O$4,IF($W160&gt;=50%,เงื่อนไข!$N$4,IF($W160&lt;50%,เงื่อนไข!$M$4)))))</f>
        <v>0</v>
      </c>
      <c r="AT160" s="186">
        <f t="shared" si="51"/>
        <v>0</v>
      </c>
      <c r="AU160" s="182">
        <f t="shared" si="52"/>
        <v>0</v>
      </c>
      <c r="AV160" s="182">
        <f>IF(AT160=0,0,AT160/$R160*เงื่อนไข!$B$4)</f>
        <v>0</v>
      </c>
      <c r="AW160" s="188">
        <f t="shared" si="53"/>
        <v>0</v>
      </c>
      <c r="AX160" s="182">
        <f>SUMIF(วันทำงาน!$F$164:$F$254,$B160,วันทำงาน!$L$164:$L$254)</f>
        <v>0</v>
      </c>
      <c r="AY160" s="190">
        <f>IF((AND($W160&gt;=100%,$W160&lt;&gt;"")),เงื่อนไข!$F$8*AQ160/$V160,0)</f>
        <v>0</v>
      </c>
    </row>
    <row r="161" spans="1:51" s="4" customFormat="1" ht="1.2" customHeight="1" x14ac:dyDescent="0.25">
      <c r="A161" s="105"/>
      <c r="B161" s="106"/>
      <c r="C161" s="106"/>
      <c r="D161" s="106"/>
      <c r="E161" s="107"/>
      <c r="F161" s="107"/>
      <c r="G161" s="108"/>
      <c r="H161" s="164"/>
      <c r="I161" s="15"/>
      <c r="J161" s="15"/>
      <c r="K161" s="15"/>
      <c r="L161" s="164"/>
      <c r="M161" s="142"/>
      <c r="N161" s="98"/>
      <c r="O161" s="98"/>
      <c r="P161" s="98"/>
      <c r="Q161" s="98"/>
      <c r="R161" s="107"/>
      <c r="S161" s="136"/>
      <c r="T161" s="107"/>
      <c r="U161" s="24"/>
      <c r="V161" s="24"/>
      <c r="W161" s="128"/>
      <c r="X161" s="197"/>
      <c r="Y161" s="194"/>
      <c r="Z161" s="184"/>
      <c r="AA161" s="185"/>
      <c r="AB161" s="187"/>
      <c r="AC161" s="8"/>
      <c r="AD161" s="8"/>
      <c r="AE161" s="8"/>
      <c r="AF161" s="8"/>
      <c r="AG161" s="191"/>
      <c r="AH161" s="183"/>
      <c r="AI161" s="184"/>
      <c r="AJ161" s="185"/>
      <c r="AK161" s="8"/>
      <c r="AL161" s="8"/>
      <c r="AM161" s="8"/>
      <c r="AN161" s="8"/>
      <c r="AO161" s="8"/>
      <c r="AP161" s="191"/>
      <c r="AQ161" s="194"/>
      <c r="AR161" s="184"/>
      <c r="AS161" s="185"/>
      <c r="AT161" s="8"/>
      <c r="AU161" s="8"/>
      <c r="AV161" s="8"/>
      <c r="AW161" s="8"/>
      <c r="AX161" s="8"/>
      <c r="AY161" s="191"/>
    </row>
    <row r="162" spans="1:51" s="99" customFormat="1" ht="22.8" customHeight="1" thickBot="1" x14ac:dyDescent="0.3">
      <c r="A162" s="307" t="s">
        <v>15</v>
      </c>
      <c r="B162" s="308"/>
      <c r="C162" s="308"/>
      <c r="D162" s="308"/>
      <c r="E162" s="309"/>
      <c r="F162" s="238"/>
      <c r="G162" s="239"/>
      <c r="H162" s="240"/>
      <c r="I162" s="241"/>
      <c r="J162" s="241"/>
      <c r="K162" s="241"/>
      <c r="L162" s="240"/>
      <c r="M162" s="242"/>
      <c r="N162" s="243">
        <f>SUM(N6:N160)</f>
        <v>0</v>
      </c>
      <c r="O162" s="243">
        <f>SUM(O6:O160)</f>
        <v>0</v>
      </c>
      <c r="P162" s="243">
        <f>SUM(P6:P160)</f>
        <v>0</v>
      </c>
      <c r="Q162" s="243">
        <f>SUM(Q6:Q160)</f>
        <v>0</v>
      </c>
      <c r="R162" s="244"/>
      <c r="S162" s="245"/>
      <c r="T162" s="244"/>
      <c r="U162" s="246">
        <f>SUM(U15:U160)</f>
        <v>0</v>
      </c>
      <c r="V162" s="246">
        <f>SUM(V15:V160)</f>
        <v>0</v>
      </c>
      <c r="W162" s="247">
        <f t="shared" ref="W162" si="54">IF(U162=0,0,V162/U162)</f>
        <v>0</v>
      </c>
      <c r="X162" s="248"/>
      <c r="Y162" s="249">
        <f>SUMPRODUCT(($F$15:$F$160="Salesman")*Y15:Y160)</f>
        <v>0</v>
      </c>
      <c r="Z162" s="250"/>
      <c r="AA162" s="250"/>
      <c r="AB162" s="251"/>
      <c r="AC162" s="251"/>
      <c r="AD162" s="251"/>
      <c r="AE162" s="251">
        <f>SUM(AE6:AE160)</f>
        <v>0</v>
      </c>
      <c r="AF162" s="251">
        <f>SUM(AF6:AF160)</f>
        <v>0</v>
      </c>
      <c r="AG162" s="251">
        <f>SUM(AG6:AG160)</f>
        <v>0</v>
      </c>
      <c r="AH162" s="252">
        <f>SUMPRODUCT(($F$15:$F$160="Salesman")*AH15:AH160)</f>
        <v>0</v>
      </c>
      <c r="AI162" s="250"/>
      <c r="AJ162" s="250"/>
      <c r="AK162" s="251"/>
      <c r="AL162" s="251"/>
      <c r="AM162" s="251"/>
      <c r="AN162" s="251">
        <f>SUM(AN6:AN160)</f>
        <v>0</v>
      </c>
      <c r="AO162" s="251">
        <f>SUM(AO6:AO160)</f>
        <v>0</v>
      </c>
      <c r="AP162" s="251">
        <f>SUM(AP6:AP160)</f>
        <v>0</v>
      </c>
      <c r="AQ162" s="249">
        <f>SUMPRODUCT(($F$15:$F$160="Salesman")*AQ15:AQ160)</f>
        <v>0</v>
      </c>
      <c r="AR162" s="250"/>
      <c r="AS162" s="250"/>
      <c r="AT162" s="251"/>
      <c r="AU162" s="251"/>
      <c r="AV162" s="251"/>
      <c r="AW162" s="251">
        <f>SUM(AW6:AW160)</f>
        <v>0</v>
      </c>
      <c r="AX162" s="251">
        <f>SUM(AX6:AX160)</f>
        <v>0</v>
      </c>
      <c r="AY162" s="251">
        <f>SUM(AY6:AY160)</f>
        <v>0</v>
      </c>
    </row>
    <row r="163" spans="1:51" s="100" customFormat="1" ht="13.8" thickTop="1" x14ac:dyDescent="0.25">
      <c r="G163" s="101"/>
      <c r="H163" s="143"/>
      <c r="I163" s="200"/>
      <c r="J163" s="200"/>
      <c r="K163" s="200"/>
      <c r="L163" s="143"/>
      <c r="M163" s="143"/>
      <c r="N163" s="145"/>
      <c r="O163" s="145"/>
      <c r="P163" s="145"/>
      <c r="Q163" s="145"/>
      <c r="R163" s="101"/>
      <c r="S163" s="101"/>
      <c r="T163" s="101"/>
      <c r="U163" s="154" t="s">
        <v>57</v>
      </c>
      <c r="V163" s="103"/>
      <c r="W163" s="104"/>
      <c r="X163" s="104"/>
      <c r="Y163" s="254" t="s">
        <v>73</v>
      </c>
      <c r="Z163" s="145"/>
      <c r="AA163" s="102"/>
      <c r="AB163" s="102"/>
      <c r="AC163" s="102"/>
      <c r="AD163" s="102"/>
      <c r="AE163" s="102"/>
      <c r="AF163" s="102"/>
      <c r="AG163" s="102"/>
      <c r="AH163" s="254" t="s">
        <v>73</v>
      </c>
      <c r="AI163" s="145"/>
      <c r="AJ163" s="102"/>
      <c r="AK163" s="102"/>
      <c r="AL163" s="102"/>
      <c r="AM163" s="102"/>
      <c r="AN163" s="102"/>
      <c r="AO163" s="102"/>
      <c r="AP163" s="102"/>
      <c r="AQ163" s="254" t="s">
        <v>73</v>
      </c>
      <c r="AR163" s="145"/>
      <c r="AS163" s="102"/>
      <c r="AT163" s="102"/>
      <c r="AU163" s="102"/>
      <c r="AV163" s="102"/>
      <c r="AW163" s="102"/>
      <c r="AX163" s="102"/>
      <c r="AY163" s="102"/>
    </row>
    <row r="164" spans="1:51" x14ac:dyDescent="0.25">
      <c r="I164" s="201"/>
      <c r="J164" s="201"/>
      <c r="K164" s="201"/>
    </row>
    <row r="165" spans="1:51" x14ac:dyDescent="0.25">
      <c r="I165" s="201"/>
      <c r="J165" s="201"/>
      <c r="K165" s="201"/>
    </row>
    <row r="166" spans="1:51" x14ac:dyDescent="0.25">
      <c r="I166" s="201"/>
      <c r="J166" s="201"/>
      <c r="K166" s="201"/>
    </row>
    <row r="167" spans="1:51" x14ac:dyDescent="0.25">
      <c r="I167" s="201"/>
      <c r="J167" s="201"/>
      <c r="K167" s="201"/>
    </row>
    <row r="168" spans="1:51" x14ac:dyDescent="0.25">
      <c r="I168" s="201"/>
      <c r="J168" s="201"/>
      <c r="K168" s="201"/>
    </row>
    <row r="169" spans="1:51" x14ac:dyDescent="0.25">
      <c r="I169" s="201"/>
      <c r="J169" s="201"/>
      <c r="K169" s="201"/>
    </row>
    <row r="170" spans="1:51" x14ac:dyDescent="0.25">
      <c r="I170" s="201"/>
      <c r="J170" s="201"/>
      <c r="K170" s="201"/>
    </row>
    <row r="171" spans="1:51" x14ac:dyDescent="0.25">
      <c r="I171" s="201"/>
      <c r="J171" s="201"/>
      <c r="K171" s="201"/>
    </row>
    <row r="172" spans="1:51" x14ac:dyDescent="0.25">
      <c r="I172" s="201"/>
      <c r="J172" s="201"/>
      <c r="K172" s="201"/>
    </row>
    <row r="173" spans="1:51" x14ac:dyDescent="0.25">
      <c r="I173" s="201"/>
      <c r="J173" s="201"/>
      <c r="K173" s="201"/>
    </row>
    <row r="174" spans="1:51" x14ac:dyDescent="0.25">
      <c r="I174" s="201"/>
      <c r="J174" s="201"/>
      <c r="K174" s="201"/>
    </row>
    <row r="175" spans="1:51" x14ac:dyDescent="0.25">
      <c r="I175" s="201"/>
      <c r="J175" s="201"/>
      <c r="K175" s="201"/>
    </row>
    <row r="176" spans="1:51" x14ac:dyDescent="0.25">
      <c r="I176" s="201"/>
      <c r="J176" s="201"/>
      <c r="K176" s="201"/>
    </row>
    <row r="177" spans="9:11" x14ac:dyDescent="0.25">
      <c r="I177" s="201"/>
      <c r="J177" s="201"/>
      <c r="K177" s="201"/>
    </row>
    <row r="178" spans="9:11" x14ac:dyDescent="0.25">
      <c r="I178" s="201"/>
      <c r="J178" s="201"/>
      <c r="K178" s="201"/>
    </row>
    <row r="179" spans="9:11" x14ac:dyDescent="0.25">
      <c r="I179" s="201"/>
      <c r="J179" s="201"/>
      <c r="K179" s="201"/>
    </row>
    <row r="180" spans="9:11" x14ac:dyDescent="0.25">
      <c r="I180" s="201"/>
      <c r="J180" s="201"/>
      <c r="K180" s="201"/>
    </row>
    <row r="181" spans="9:11" x14ac:dyDescent="0.25">
      <c r="I181" s="201"/>
      <c r="J181" s="201"/>
      <c r="K181" s="201"/>
    </row>
    <row r="182" spans="9:11" x14ac:dyDescent="0.25">
      <c r="I182" s="201"/>
      <c r="J182" s="201"/>
      <c r="K182" s="201"/>
    </row>
    <row r="183" spans="9:11" x14ac:dyDescent="0.25">
      <c r="I183" s="201"/>
      <c r="J183" s="201"/>
      <c r="K183" s="201"/>
    </row>
    <row r="184" spans="9:11" x14ac:dyDescent="0.25">
      <c r="I184" s="201"/>
      <c r="J184" s="201"/>
      <c r="K184" s="201"/>
    </row>
    <row r="185" spans="9:11" x14ac:dyDescent="0.25">
      <c r="I185" s="201"/>
      <c r="J185" s="201"/>
      <c r="K185" s="201"/>
    </row>
    <row r="186" spans="9:11" x14ac:dyDescent="0.25">
      <c r="I186" s="201"/>
      <c r="J186" s="201"/>
      <c r="K186" s="201"/>
    </row>
    <row r="187" spans="9:11" x14ac:dyDescent="0.25">
      <c r="I187" s="201"/>
      <c r="J187" s="201"/>
      <c r="K187" s="201"/>
    </row>
    <row r="188" spans="9:11" x14ac:dyDescent="0.25">
      <c r="I188" s="201"/>
      <c r="J188" s="201"/>
      <c r="K188" s="201"/>
    </row>
    <row r="189" spans="9:11" x14ac:dyDescent="0.25">
      <c r="I189" s="201"/>
      <c r="J189" s="201"/>
      <c r="K189" s="201"/>
    </row>
    <row r="190" spans="9:11" x14ac:dyDescent="0.25">
      <c r="I190" s="201"/>
      <c r="J190" s="201"/>
      <c r="K190" s="201"/>
    </row>
    <row r="191" spans="9:11" x14ac:dyDescent="0.25">
      <c r="I191" s="201"/>
      <c r="J191" s="201"/>
      <c r="K191" s="201"/>
    </row>
    <row r="192" spans="9:11" x14ac:dyDescent="0.25">
      <c r="I192" s="201"/>
      <c r="J192" s="201"/>
      <c r="K192" s="201"/>
    </row>
    <row r="193" spans="9:11" x14ac:dyDescent="0.25">
      <c r="I193" s="201"/>
      <c r="J193" s="201"/>
      <c r="K193" s="201"/>
    </row>
    <row r="194" spans="9:11" x14ac:dyDescent="0.25">
      <c r="I194" s="201"/>
      <c r="J194" s="201"/>
      <c r="K194" s="201"/>
    </row>
    <row r="195" spans="9:11" x14ac:dyDescent="0.25">
      <c r="I195" s="201"/>
      <c r="J195" s="201"/>
      <c r="K195" s="201"/>
    </row>
    <row r="196" spans="9:11" x14ac:dyDescent="0.25">
      <c r="I196" s="201"/>
      <c r="J196" s="201"/>
      <c r="K196" s="201"/>
    </row>
    <row r="197" spans="9:11" x14ac:dyDescent="0.25">
      <c r="I197" s="201"/>
      <c r="J197" s="201"/>
      <c r="K197" s="201"/>
    </row>
    <row r="198" spans="9:11" x14ac:dyDescent="0.25">
      <c r="I198" s="201"/>
      <c r="J198" s="201"/>
      <c r="K198" s="201"/>
    </row>
    <row r="199" spans="9:11" x14ac:dyDescent="0.25">
      <c r="I199" s="201"/>
      <c r="J199" s="201"/>
      <c r="K199" s="201"/>
    </row>
    <row r="200" spans="9:11" x14ac:dyDescent="0.25">
      <c r="I200" s="201"/>
      <c r="J200" s="201"/>
      <c r="K200" s="201"/>
    </row>
    <row r="201" spans="9:11" x14ac:dyDescent="0.25">
      <c r="I201" s="201"/>
      <c r="J201" s="201"/>
      <c r="K201" s="201"/>
    </row>
    <row r="202" spans="9:11" x14ac:dyDescent="0.25">
      <c r="I202" s="201"/>
      <c r="J202" s="201"/>
      <c r="K202" s="201"/>
    </row>
    <row r="203" spans="9:11" x14ac:dyDescent="0.25">
      <c r="I203" s="201"/>
      <c r="J203" s="201"/>
      <c r="K203" s="201"/>
    </row>
    <row r="204" spans="9:11" x14ac:dyDescent="0.25">
      <c r="I204" s="201"/>
      <c r="J204" s="201"/>
      <c r="K204" s="201"/>
    </row>
    <row r="205" spans="9:11" x14ac:dyDescent="0.25">
      <c r="I205" s="201"/>
      <c r="J205" s="201"/>
      <c r="K205" s="201"/>
    </row>
    <row r="206" spans="9:11" x14ac:dyDescent="0.25">
      <c r="I206" s="201"/>
      <c r="J206" s="201"/>
      <c r="K206" s="201"/>
    </row>
    <row r="207" spans="9:11" x14ac:dyDescent="0.25">
      <c r="I207" s="201"/>
      <c r="J207" s="201"/>
      <c r="K207" s="201"/>
    </row>
    <row r="208" spans="9:11" x14ac:dyDescent="0.25">
      <c r="I208" s="201"/>
      <c r="J208" s="201"/>
      <c r="K208" s="201"/>
    </row>
    <row r="209" spans="9:11" x14ac:dyDescent="0.25">
      <c r="I209" s="201"/>
      <c r="J209" s="201"/>
      <c r="K209" s="201"/>
    </row>
    <row r="210" spans="9:11" x14ac:dyDescent="0.25">
      <c r="I210" s="201"/>
      <c r="J210" s="201"/>
      <c r="K210" s="201"/>
    </row>
    <row r="211" spans="9:11" x14ac:dyDescent="0.25">
      <c r="I211" s="201"/>
      <c r="J211" s="201"/>
      <c r="K211" s="201"/>
    </row>
    <row r="212" spans="9:11" x14ac:dyDescent="0.25">
      <c r="I212" s="201"/>
      <c r="J212" s="201"/>
      <c r="K212" s="201"/>
    </row>
    <row r="213" spans="9:11" x14ac:dyDescent="0.25">
      <c r="I213" s="201"/>
      <c r="J213" s="201"/>
      <c r="K213" s="201"/>
    </row>
    <row r="214" spans="9:11" x14ac:dyDescent="0.25">
      <c r="I214" s="201"/>
      <c r="J214" s="201"/>
      <c r="K214" s="201"/>
    </row>
    <row r="215" spans="9:11" x14ac:dyDescent="0.25">
      <c r="I215" s="201"/>
      <c r="J215" s="201"/>
      <c r="K215" s="201"/>
    </row>
    <row r="216" spans="9:11" x14ac:dyDescent="0.25">
      <c r="I216" s="201"/>
      <c r="J216" s="201"/>
      <c r="K216" s="201"/>
    </row>
    <row r="217" spans="9:11" x14ac:dyDescent="0.25">
      <c r="I217" s="201"/>
      <c r="J217" s="201"/>
      <c r="K217" s="201"/>
    </row>
    <row r="218" spans="9:11" x14ac:dyDescent="0.25">
      <c r="I218" s="201"/>
      <c r="J218" s="201"/>
      <c r="K218" s="201"/>
    </row>
    <row r="219" spans="9:11" x14ac:dyDescent="0.25">
      <c r="I219" s="201"/>
      <c r="J219" s="201"/>
      <c r="K219" s="201"/>
    </row>
    <row r="220" spans="9:11" x14ac:dyDescent="0.25">
      <c r="I220" s="201"/>
      <c r="J220" s="201"/>
      <c r="K220" s="201"/>
    </row>
    <row r="221" spans="9:11" x14ac:dyDescent="0.25">
      <c r="I221" s="201"/>
      <c r="J221" s="201"/>
      <c r="K221" s="201"/>
    </row>
    <row r="222" spans="9:11" x14ac:dyDescent="0.25">
      <c r="I222" s="201"/>
      <c r="J222" s="201"/>
      <c r="K222" s="201"/>
    </row>
    <row r="223" spans="9:11" x14ac:dyDescent="0.25">
      <c r="I223" s="201"/>
      <c r="J223" s="201"/>
      <c r="K223" s="201"/>
    </row>
    <row r="224" spans="9:11" x14ac:dyDescent="0.25">
      <c r="I224" s="201"/>
      <c r="J224" s="201"/>
      <c r="K224" s="201"/>
    </row>
    <row r="225" spans="9:11" x14ac:dyDescent="0.25">
      <c r="I225" s="124"/>
      <c r="J225" s="124"/>
      <c r="K225" s="124"/>
    </row>
    <row r="226" spans="9:11" x14ac:dyDescent="0.25">
      <c r="I226" s="124"/>
      <c r="J226" s="124"/>
      <c r="K226" s="124"/>
    </row>
    <row r="227" spans="9:11" x14ac:dyDescent="0.25">
      <c r="I227" s="124"/>
      <c r="J227" s="124"/>
      <c r="K227" s="124"/>
    </row>
    <row r="228" spans="9:11" x14ac:dyDescent="0.25">
      <c r="I228" s="124"/>
      <c r="J228" s="124"/>
      <c r="K228" s="124"/>
    </row>
  </sheetData>
  <sheetProtection formatCells="0" formatColumns="0" formatRows="0" insertColumns="0" insertRows="0" insertHyperlinks="0" deleteColumns="0" deleteRows="0" sort="0" autoFilter="0" pivotTables="0"/>
  <mergeCells count="15">
    <mergeCell ref="AH4:AP4"/>
    <mergeCell ref="AQ4:AY4"/>
    <mergeCell ref="A1:E1"/>
    <mergeCell ref="A4:A5"/>
    <mergeCell ref="B4:B5"/>
    <mergeCell ref="D4:D5"/>
    <mergeCell ref="E4:E5"/>
    <mergeCell ref="U4:X4"/>
    <mergeCell ref="Y4:AG4"/>
    <mergeCell ref="A162:E162"/>
    <mergeCell ref="G4:G5"/>
    <mergeCell ref="H4:L4"/>
    <mergeCell ref="M4:Q4"/>
    <mergeCell ref="R4:T4"/>
    <mergeCell ref="F4:F5"/>
  </mergeCells>
  <pageMargins left="0.7" right="0.7" top="0.75" bottom="0.75" header="0.3" footer="0.3"/>
  <pageSetup paperSize="9" orientation="portrait" horizontalDpi="180" verticalDpi="180" r:id="rId1"/>
  <ignoredErrors>
    <ignoredError sqref="AK10 AT10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313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G9" sqref="G9"/>
    </sheetView>
  </sheetViews>
  <sheetFormatPr defaultColWidth="10.33203125" defaultRowHeight="13.2" x14ac:dyDescent="0.25"/>
  <cols>
    <col min="1" max="1" width="4.44140625" style="44" customWidth="1"/>
    <col min="2" max="2" width="8.21875" style="74" customWidth="1"/>
    <col min="3" max="3" width="8.6640625" style="74" customWidth="1"/>
    <col min="4" max="4" width="27.6640625" style="74" customWidth="1"/>
    <col min="5" max="5" width="16.88671875" style="74" customWidth="1"/>
    <col min="6" max="8" width="9" style="78" customWidth="1"/>
    <col min="9" max="9" width="17.21875" style="78" customWidth="1"/>
    <col min="10" max="11" width="9" style="79" customWidth="1"/>
    <col min="12" max="15" width="3.6640625" style="76" customWidth="1"/>
    <col min="16" max="42" width="3.5546875" style="76" customWidth="1"/>
    <col min="43" max="50" width="12.6640625" style="43" customWidth="1"/>
    <col min="51" max="51" width="4" style="171" customWidth="1"/>
    <col min="52" max="52" width="9.6640625" style="79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321"/>
      <c r="B1" s="321"/>
      <c r="C1" s="321"/>
      <c r="D1" s="321"/>
      <c r="E1" s="268"/>
      <c r="F1" s="40"/>
      <c r="G1" s="40"/>
      <c r="H1" s="40"/>
      <c r="I1" s="266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40"/>
      <c r="K2" s="340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72"/>
      <c r="AZ2" s="160"/>
    </row>
    <row r="3" spans="1:52" s="51" customFormat="1" ht="16.8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73"/>
      <c r="AZ3" s="160"/>
    </row>
    <row r="4" spans="1:52" ht="16.2" customHeight="1" x14ac:dyDescent="0.25">
      <c r="A4" s="331" t="s">
        <v>1</v>
      </c>
      <c r="B4" s="333" t="s">
        <v>3</v>
      </c>
      <c r="C4" s="333" t="s">
        <v>16</v>
      </c>
      <c r="D4" s="335" t="s">
        <v>5</v>
      </c>
      <c r="E4" s="335" t="s">
        <v>2</v>
      </c>
      <c r="F4" s="335" t="s">
        <v>8</v>
      </c>
      <c r="G4" s="333" t="s">
        <v>9</v>
      </c>
      <c r="H4" s="333" t="s">
        <v>7</v>
      </c>
      <c r="I4" s="344" t="s">
        <v>44</v>
      </c>
      <c r="J4" s="349" t="s">
        <v>23</v>
      </c>
      <c r="K4" s="350"/>
      <c r="L4" s="346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47"/>
      <c r="AH4" s="347"/>
      <c r="AI4" s="347"/>
      <c r="AJ4" s="347"/>
      <c r="AK4" s="347"/>
      <c r="AL4" s="347"/>
      <c r="AM4" s="347"/>
      <c r="AN4" s="347"/>
      <c r="AO4" s="347"/>
      <c r="AP4" s="348"/>
      <c r="AQ4" s="337" t="s">
        <v>43</v>
      </c>
      <c r="AR4" s="338"/>
      <c r="AS4" s="338"/>
      <c r="AT4" s="338"/>
      <c r="AU4" s="338"/>
      <c r="AV4" s="338"/>
      <c r="AW4" s="338"/>
      <c r="AX4" s="339"/>
      <c r="AY4" s="174"/>
      <c r="AZ4" s="165" t="s">
        <v>59</v>
      </c>
    </row>
    <row r="5" spans="1:52" ht="15.6" customHeight="1" x14ac:dyDescent="0.25">
      <c r="A5" s="332"/>
      <c r="B5" s="334"/>
      <c r="C5" s="334"/>
      <c r="D5" s="336"/>
      <c r="E5" s="336"/>
      <c r="F5" s="336"/>
      <c r="G5" s="334"/>
      <c r="H5" s="334"/>
      <c r="I5" s="345"/>
      <c r="J5" s="58" t="s">
        <v>24</v>
      </c>
      <c r="K5" s="58" t="s">
        <v>97</v>
      </c>
      <c r="L5" s="111">
        <v>1</v>
      </c>
      <c r="M5" s="111">
        <v>2</v>
      </c>
      <c r="N5" s="111">
        <v>3</v>
      </c>
      <c r="O5" s="111">
        <v>4</v>
      </c>
      <c r="P5" s="111">
        <v>5</v>
      </c>
      <c r="Q5" s="111">
        <v>6</v>
      </c>
      <c r="R5" s="111">
        <v>7</v>
      </c>
      <c r="S5" s="111">
        <v>8</v>
      </c>
      <c r="T5" s="111">
        <v>9</v>
      </c>
      <c r="U5" s="111">
        <v>10</v>
      </c>
      <c r="V5" s="111">
        <v>11</v>
      </c>
      <c r="W5" s="111">
        <v>12</v>
      </c>
      <c r="X5" s="111">
        <v>13</v>
      </c>
      <c r="Y5" s="111">
        <v>14</v>
      </c>
      <c r="Z5" s="111">
        <v>15</v>
      </c>
      <c r="AA5" s="111">
        <v>16</v>
      </c>
      <c r="AB5" s="111">
        <v>17</v>
      </c>
      <c r="AC5" s="111">
        <v>18</v>
      </c>
      <c r="AD5" s="111">
        <v>19</v>
      </c>
      <c r="AE5" s="111">
        <v>20</v>
      </c>
      <c r="AF5" s="111">
        <v>21</v>
      </c>
      <c r="AG5" s="111">
        <v>22</v>
      </c>
      <c r="AH5" s="111">
        <v>23</v>
      </c>
      <c r="AI5" s="111">
        <v>24</v>
      </c>
      <c r="AJ5" s="111">
        <v>25</v>
      </c>
      <c r="AK5" s="111">
        <v>26</v>
      </c>
      <c r="AL5" s="111">
        <v>27</v>
      </c>
      <c r="AM5" s="111">
        <v>28</v>
      </c>
      <c r="AN5" s="111">
        <v>29</v>
      </c>
      <c r="AO5" s="111">
        <v>30</v>
      </c>
      <c r="AP5" s="111">
        <v>31</v>
      </c>
      <c r="AQ5" s="112" t="s">
        <v>28</v>
      </c>
      <c r="AR5" s="112" t="s">
        <v>29</v>
      </c>
      <c r="AS5" s="112" t="s">
        <v>30</v>
      </c>
      <c r="AT5" s="112" t="s">
        <v>31</v>
      </c>
      <c r="AU5" s="112" t="s">
        <v>32</v>
      </c>
      <c r="AV5" s="112" t="s">
        <v>35</v>
      </c>
      <c r="AW5" s="112" t="s">
        <v>36</v>
      </c>
      <c r="AX5" s="112" t="s">
        <v>37</v>
      </c>
      <c r="AY5" s="175"/>
      <c r="AZ5" s="166" t="s">
        <v>60</v>
      </c>
    </row>
    <row r="6" spans="1:52" x14ac:dyDescent="0.25">
      <c r="A6" s="83"/>
      <c r="B6" s="83"/>
      <c r="C6" s="83"/>
      <c r="D6" s="157"/>
      <c r="E6" s="95"/>
      <c r="F6" s="83"/>
      <c r="G6" s="83"/>
      <c r="H6" s="83"/>
      <c r="I6" s="114">
        <f>I162</f>
        <v>0</v>
      </c>
      <c r="J6" s="59" t="str">
        <f>IF(COUNTA(L6:AP6)=0,"",COUNTA(L6:AP6))</f>
        <v/>
      </c>
      <c r="K6" s="59" t="str">
        <f>IF(SUM(L6:AP6)=0,"",SUM(L6:AP6))</f>
        <v/>
      </c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1"/>
      <c r="AR6" s="91"/>
      <c r="AS6" s="91"/>
      <c r="AT6" s="91"/>
      <c r="AU6" s="91"/>
      <c r="AV6" s="91"/>
      <c r="AW6" s="91"/>
      <c r="AX6" s="91"/>
      <c r="AY6" s="170"/>
      <c r="AZ6" s="167"/>
    </row>
    <row r="7" spans="1:52" x14ac:dyDescent="0.25">
      <c r="A7" s="83"/>
      <c r="B7" s="84"/>
      <c r="C7" s="84"/>
      <c r="D7" s="85"/>
      <c r="E7" s="95"/>
      <c r="F7" s="84"/>
      <c r="G7" s="84"/>
      <c r="H7" s="84"/>
      <c r="I7" s="114"/>
      <c r="J7" s="59"/>
      <c r="K7" s="5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1"/>
      <c r="AR7" s="91"/>
      <c r="AS7" s="91"/>
      <c r="AT7" s="91"/>
      <c r="AU7" s="91"/>
      <c r="AV7" s="91"/>
      <c r="AW7" s="91"/>
      <c r="AX7" s="91"/>
      <c r="AY7" s="170"/>
      <c r="AZ7" s="167"/>
    </row>
    <row r="8" spans="1:52" x14ac:dyDescent="0.25">
      <c r="A8" s="83"/>
      <c r="B8" s="84"/>
      <c r="C8" s="84"/>
      <c r="D8" s="85"/>
      <c r="E8" s="95"/>
      <c r="F8" s="84"/>
      <c r="G8" s="84"/>
      <c r="H8" s="84"/>
      <c r="I8" s="114"/>
      <c r="J8" s="59" t="str">
        <f t="shared" ref="J8:J14" si="0">IF(COUNTA(L8:AP8)=0,"",COUNTA(L8:AP8))</f>
        <v/>
      </c>
      <c r="K8" s="59" t="str">
        <f t="shared" ref="K8:K14" si="1">IF(SUM(L8:AP8)=0,"",SUM(L8:AP8))</f>
        <v/>
      </c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91"/>
      <c r="AR8" s="91"/>
      <c r="AS8" s="91"/>
      <c r="AT8" s="91"/>
      <c r="AU8" s="91"/>
      <c r="AV8" s="91"/>
      <c r="AW8" s="91"/>
      <c r="AX8" s="91"/>
      <c r="AY8" s="170"/>
      <c r="AZ8" s="167"/>
    </row>
    <row r="9" spans="1:52" x14ac:dyDescent="0.25">
      <c r="A9" s="83"/>
      <c r="B9" s="84"/>
      <c r="C9" s="84"/>
      <c r="D9" s="85"/>
      <c r="E9" s="95"/>
      <c r="F9" s="84"/>
      <c r="G9" s="84"/>
      <c r="H9" s="84"/>
      <c r="I9" s="114"/>
      <c r="J9" s="59"/>
      <c r="K9" s="5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91"/>
      <c r="AR9" s="91"/>
      <c r="AS9" s="91"/>
      <c r="AT9" s="91"/>
      <c r="AU9" s="91"/>
      <c r="AV9" s="91"/>
      <c r="AW9" s="91"/>
      <c r="AX9" s="91"/>
      <c r="AY9" s="170"/>
      <c r="AZ9" s="167"/>
    </row>
    <row r="10" spans="1:52" x14ac:dyDescent="0.25">
      <c r="A10" s="83"/>
      <c r="B10" s="84"/>
      <c r="C10" s="84"/>
      <c r="D10" s="85"/>
      <c r="E10" s="95"/>
      <c r="F10" s="84"/>
      <c r="G10" s="84"/>
      <c r="H10" s="84"/>
      <c r="I10" s="114">
        <f>I162</f>
        <v>0</v>
      </c>
      <c r="J10" s="59" t="str">
        <f t="shared" si="0"/>
        <v/>
      </c>
      <c r="K10" s="59" t="str">
        <f t="shared" si="1"/>
        <v/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90"/>
      <c r="AR10" s="91"/>
      <c r="AS10" s="91"/>
      <c r="AT10" s="91"/>
      <c r="AU10" s="91"/>
      <c r="AV10" s="91"/>
      <c r="AW10" s="91"/>
      <c r="AX10" s="91"/>
      <c r="AY10" s="170"/>
      <c r="AZ10" s="167"/>
    </row>
    <row r="11" spans="1:52" x14ac:dyDescent="0.25">
      <c r="A11" s="83"/>
      <c r="B11" s="84"/>
      <c r="C11" s="84"/>
      <c r="D11" s="85"/>
      <c r="E11" s="95"/>
      <c r="F11" s="84"/>
      <c r="G11" s="84"/>
      <c r="H11" s="84"/>
      <c r="I11" s="114"/>
      <c r="J11" s="59" t="str">
        <f t="shared" si="0"/>
        <v/>
      </c>
      <c r="K11" s="59" t="str">
        <f t="shared" si="1"/>
        <v/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90"/>
      <c r="AR11" s="91"/>
      <c r="AS11" s="91"/>
      <c r="AT11" s="91"/>
      <c r="AU11" s="91"/>
      <c r="AV11" s="91"/>
      <c r="AW11" s="91"/>
      <c r="AX11" s="91"/>
      <c r="AY11" s="170"/>
      <c r="AZ11" s="167"/>
    </row>
    <row r="12" spans="1:52" x14ac:dyDescent="0.25">
      <c r="A12" s="83"/>
      <c r="B12" s="84"/>
      <c r="C12" s="84"/>
      <c r="D12" s="85"/>
      <c r="E12" s="95"/>
      <c r="F12" s="84"/>
      <c r="G12" s="84"/>
      <c r="H12" s="84"/>
      <c r="I12" s="127"/>
      <c r="J12" s="59"/>
      <c r="K12" s="5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90"/>
      <c r="AR12" s="91"/>
      <c r="AS12" s="91"/>
      <c r="AT12" s="91"/>
      <c r="AU12" s="91"/>
      <c r="AV12" s="91"/>
      <c r="AW12" s="91"/>
      <c r="AX12" s="91"/>
      <c r="AY12" s="170"/>
      <c r="AZ12" s="167"/>
    </row>
    <row r="13" spans="1:52" x14ac:dyDescent="0.25">
      <c r="A13" s="83"/>
      <c r="B13" s="84"/>
      <c r="C13" s="84"/>
      <c r="D13" s="85"/>
      <c r="E13" s="95"/>
      <c r="F13" s="84"/>
      <c r="G13" s="84"/>
      <c r="H13" s="84"/>
      <c r="I13" s="127"/>
      <c r="J13" s="59"/>
      <c r="K13" s="5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  <c r="AR13" s="91"/>
      <c r="AS13" s="91"/>
      <c r="AT13" s="91"/>
      <c r="AU13" s="91"/>
      <c r="AV13" s="91"/>
      <c r="AW13" s="91"/>
      <c r="AX13" s="91"/>
      <c r="AY13" s="170"/>
      <c r="AZ13" s="167"/>
    </row>
    <row r="14" spans="1:52" x14ac:dyDescent="0.25">
      <c r="A14" s="83"/>
      <c r="B14" s="84"/>
      <c r="C14" s="84"/>
      <c r="D14" s="85"/>
      <c r="E14" s="95"/>
      <c r="F14" s="84"/>
      <c r="G14" s="84"/>
      <c r="H14" s="84"/>
      <c r="I14" s="127"/>
      <c r="J14" s="59" t="str">
        <f t="shared" si="0"/>
        <v/>
      </c>
      <c r="K14" s="59" t="str">
        <f t="shared" si="1"/>
        <v/>
      </c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0"/>
      <c r="AR14" s="91"/>
      <c r="AS14" s="91"/>
      <c r="AT14" s="91"/>
      <c r="AU14" s="91"/>
      <c r="AV14" s="91"/>
      <c r="AW14" s="91"/>
      <c r="AX14" s="91"/>
      <c r="AY14" s="170"/>
      <c r="AZ14" s="167"/>
    </row>
    <row r="15" spans="1:52" s="60" customFormat="1" x14ac:dyDescent="0.25">
      <c r="A15" s="83"/>
      <c r="B15" s="81"/>
      <c r="C15" s="81"/>
      <c r="D15" s="82"/>
      <c r="E15" s="94"/>
      <c r="F15" s="81"/>
      <c r="G15" s="81"/>
      <c r="H15" s="81"/>
      <c r="I15" s="114" t="str">
        <f>IF(A15&lt;&gt;"",SUM(AQ15:AX15),"")</f>
        <v/>
      </c>
      <c r="J15" s="59" t="str">
        <f>IF(COUNTA(L15:AP15)=0,"",COUNTA(L15:AP15))</f>
        <v/>
      </c>
      <c r="K15" s="59" t="str">
        <f>IF(SUM(L15:AP15)=0,"",SUM(L15:AP15))</f>
        <v/>
      </c>
      <c r="L15" s="88"/>
      <c r="M15" s="88"/>
      <c r="N15" s="89"/>
      <c r="O15" s="89"/>
      <c r="P15" s="89"/>
      <c r="Q15" s="89"/>
      <c r="R15" s="89"/>
      <c r="S15" s="89"/>
      <c r="T15" s="89"/>
      <c r="U15" s="89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90"/>
      <c r="AR15" s="90"/>
      <c r="AS15" s="90"/>
      <c r="AT15" s="90"/>
      <c r="AU15" s="90"/>
      <c r="AV15" s="90"/>
      <c r="AW15" s="90"/>
      <c r="AX15" s="90"/>
      <c r="AY15" s="170"/>
      <c r="AZ15" s="168"/>
    </row>
    <row r="16" spans="1:52" x14ac:dyDescent="0.25">
      <c r="A16" s="83"/>
      <c r="B16" s="84"/>
      <c r="C16" s="84"/>
      <c r="D16" s="85"/>
      <c r="E16" s="95"/>
      <c r="F16" s="84"/>
      <c r="G16" s="84"/>
      <c r="H16" s="84"/>
      <c r="I16" s="114" t="str">
        <f t="shared" ref="I16:I79" si="2">IF(A16&lt;&gt;"",SUM(AQ16:AX16),"")</f>
        <v/>
      </c>
      <c r="J16" s="59" t="str">
        <f t="shared" ref="J16:J47" si="3">IF(COUNTA(L16:AP16)=0,"",COUNTA(L16:AP16))</f>
        <v/>
      </c>
      <c r="K16" s="59" t="str">
        <f t="shared" ref="K16:K47" si="4">IF(SUM(L16:AP16)=0,"",SUM(L16:AP16))</f>
        <v/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90"/>
      <c r="AR16" s="91"/>
      <c r="AS16" s="91"/>
      <c r="AT16" s="91"/>
      <c r="AU16" s="91"/>
      <c r="AV16" s="91"/>
      <c r="AW16" s="91"/>
      <c r="AX16" s="91"/>
      <c r="AY16" s="170"/>
      <c r="AZ16" s="167"/>
    </row>
    <row r="17" spans="1:52" x14ac:dyDescent="0.25">
      <c r="A17" s="83"/>
      <c r="B17" s="84"/>
      <c r="C17" s="84"/>
      <c r="D17" s="85"/>
      <c r="E17" s="95"/>
      <c r="F17" s="84"/>
      <c r="G17" s="84"/>
      <c r="H17" s="84"/>
      <c r="I17" s="114" t="str">
        <f t="shared" si="2"/>
        <v/>
      </c>
      <c r="J17" s="59" t="str">
        <f t="shared" si="3"/>
        <v/>
      </c>
      <c r="K17" s="59" t="str">
        <f t="shared" si="4"/>
        <v/>
      </c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1"/>
      <c r="AR17" s="91"/>
      <c r="AS17" s="91"/>
      <c r="AT17" s="91"/>
      <c r="AU17" s="91"/>
      <c r="AV17" s="91"/>
      <c r="AW17" s="91"/>
      <c r="AX17" s="91"/>
      <c r="AY17" s="170"/>
      <c r="AZ17" s="167"/>
    </row>
    <row r="18" spans="1:52" x14ac:dyDescent="0.25">
      <c r="A18" s="83"/>
      <c r="B18" s="84"/>
      <c r="C18" s="84"/>
      <c r="D18" s="85"/>
      <c r="E18" s="95"/>
      <c r="F18" s="84"/>
      <c r="G18" s="84"/>
      <c r="H18" s="84"/>
      <c r="I18" s="114" t="str">
        <f t="shared" si="2"/>
        <v/>
      </c>
      <c r="J18" s="59" t="str">
        <f t="shared" si="3"/>
        <v/>
      </c>
      <c r="K18" s="59" t="str">
        <f t="shared" si="4"/>
        <v/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91"/>
      <c r="AR18" s="91"/>
      <c r="AS18" s="91"/>
      <c r="AT18" s="91"/>
      <c r="AU18" s="91"/>
      <c r="AV18" s="91"/>
      <c r="AW18" s="91"/>
      <c r="AX18" s="91"/>
      <c r="AY18" s="170"/>
      <c r="AZ18" s="167"/>
    </row>
    <row r="19" spans="1:52" x14ac:dyDescent="0.25">
      <c r="A19" s="83"/>
      <c r="B19" s="84"/>
      <c r="C19" s="84"/>
      <c r="D19" s="85"/>
      <c r="E19" s="95"/>
      <c r="F19" s="84"/>
      <c r="G19" s="84"/>
      <c r="H19" s="84"/>
      <c r="I19" s="114" t="str">
        <f t="shared" si="2"/>
        <v/>
      </c>
      <c r="J19" s="59" t="str">
        <f t="shared" si="3"/>
        <v/>
      </c>
      <c r="K19" s="59" t="str">
        <f t="shared" si="4"/>
        <v/>
      </c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91"/>
      <c r="AR19" s="91"/>
      <c r="AS19" s="91"/>
      <c r="AT19" s="91"/>
      <c r="AU19" s="91"/>
      <c r="AV19" s="91"/>
      <c r="AW19" s="91"/>
      <c r="AX19" s="91"/>
      <c r="AY19" s="170"/>
      <c r="AZ19" s="167"/>
    </row>
    <row r="20" spans="1:52" x14ac:dyDescent="0.25">
      <c r="A20" s="83"/>
      <c r="B20" s="84"/>
      <c r="C20" s="84"/>
      <c r="D20" s="85"/>
      <c r="E20" s="95"/>
      <c r="F20" s="84"/>
      <c r="G20" s="84"/>
      <c r="H20" s="84"/>
      <c r="I20" s="114" t="str">
        <f t="shared" si="2"/>
        <v/>
      </c>
      <c r="J20" s="59" t="str">
        <f t="shared" si="3"/>
        <v/>
      </c>
      <c r="K20" s="59" t="str">
        <f t="shared" si="4"/>
        <v/>
      </c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91"/>
      <c r="AR20" s="91"/>
      <c r="AS20" s="91"/>
      <c r="AT20" s="91"/>
      <c r="AU20" s="91"/>
      <c r="AV20" s="91"/>
      <c r="AW20" s="91"/>
      <c r="AX20" s="91"/>
      <c r="AY20" s="170"/>
      <c r="AZ20" s="167"/>
    </row>
    <row r="21" spans="1:52" x14ac:dyDescent="0.25">
      <c r="A21" s="83"/>
      <c r="B21" s="84"/>
      <c r="C21" s="84"/>
      <c r="D21" s="85"/>
      <c r="E21" s="95"/>
      <c r="F21" s="84"/>
      <c r="G21" s="84"/>
      <c r="H21" s="84"/>
      <c r="I21" s="114" t="str">
        <f t="shared" si="2"/>
        <v/>
      </c>
      <c r="J21" s="59" t="str">
        <f t="shared" si="3"/>
        <v/>
      </c>
      <c r="K21" s="59" t="str">
        <f t="shared" si="4"/>
        <v/>
      </c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91"/>
      <c r="AR21" s="91"/>
      <c r="AS21" s="91"/>
      <c r="AT21" s="91"/>
      <c r="AU21" s="91"/>
      <c r="AV21" s="91"/>
      <c r="AW21" s="91"/>
      <c r="AX21" s="91"/>
      <c r="AY21" s="170"/>
      <c r="AZ21" s="167"/>
    </row>
    <row r="22" spans="1:52" x14ac:dyDescent="0.25">
      <c r="A22" s="83"/>
      <c r="B22" s="84"/>
      <c r="C22" s="84"/>
      <c r="D22" s="85"/>
      <c r="E22" s="95"/>
      <c r="F22" s="84"/>
      <c r="G22" s="84"/>
      <c r="H22" s="84"/>
      <c r="I22" s="114" t="str">
        <f t="shared" si="2"/>
        <v/>
      </c>
      <c r="J22" s="59" t="str">
        <f t="shared" si="3"/>
        <v/>
      </c>
      <c r="K22" s="59" t="str">
        <f t="shared" si="4"/>
        <v/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91"/>
      <c r="AR22" s="91"/>
      <c r="AS22" s="91"/>
      <c r="AT22" s="91"/>
      <c r="AU22" s="91"/>
      <c r="AV22" s="91"/>
      <c r="AW22" s="91"/>
      <c r="AX22" s="91"/>
      <c r="AY22" s="170"/>
      <c r="AZ22" s="167"/>
    </row>
    <row r="23" spans="1:52" x14ac:dyDescent="0.25">
      <c r="A23" s="83"/>
      <c r="B23" s="84"/>
      <c r="C23" s="84"/>
      <c r="D23" s="85"/>
      <c r="E23" s="95"/>
      <c r="F23" s="84"/>
      <c r="G23" s="84"/>
      <c r="H23" s="84"/>
      <c r="I23" s="114" t="str">
        <f t="shared" si="2"/>
        <v/>
      </c>
      <c r="J23" s="59" t="str">
        <f t="shared" si="3"/>
        <v/>
      </c>
      <c r="K23" s="59" t="str">
        <f t="shared" si="4"/>
        <v/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91"/>
      <c r="AR23" s="91"/>
      <c r="AS23" s="91"/>
      <c r="AT23" s="91"/>
      <c r="AU23" s="91"/>
      <c r="AV23" s="91"/>
      <c r="AW23" s="91"/>
      <c r="AX23" s="91"/>
      <c r="AY23" s="170"/>
      <c r="AZ23" s="167"/>
    </row>
    <row r="24" spans="1:52" x14ac:dyDescent="0.25">
      <c r="A24" s="83"/>
      <c r="B24" s="84"/>
      <c r="C24" s="84"/>
      <c r="D24" s="85"/>
      <c r="E24" s="95"/>
      <c r="F24" s="84"/>
      <c r="G24" s="84"/>
      <c r="H24" s="84"/>
      <c r="I24" s="114" t="str">
        <f t="shared" si="2"/>
        <v/>
      </c>
      <c r="J24" s="59" t="str">
        <f t="shared" si="3"/>
        <v/>
      </c>
      <c r="K24" s="59" t="str">
        <f t="shared" si="4"/>
        <v/>
      </c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91"/>
      <c r="AR24" s="91"/>
      <c r="AS24" s="91"/>
      <c r="AT24" s="91"/>
      <c r="AU24" s="91"/>
      <c r="AV24" s="91"/>
      <c r="AW24" s="91"/>
      <c r="AX24" s="91"/>
      <c r="AY24" s="170"/>
      <c r="AZ24" s="167"/>
    </row>
    <row r="25" spans="1:52" x14ac:dyDescent="0.25">
      <c r="A25" s="83"/>
      <c r="B25" s="84"/>
      <c r="C25" s="84"/>
      <c r="D25" s="85"/>
      <c r="E25" s="95"/>
      <c r="F25" s="84"/>
      <c r="G25" s="84"/>
      <c r="H25" s="84"/>
      <c r="I25" s="114" t="str">
        <f t="shared" si="2"/>
        <v/>
      </c>
      <c r="J25" s="59" t="str">
        <f t="shared" si="3"/>
        <v/>
      </c>
      <c r="K25" s="59" t="str">
        <f t="shared" si="4"/>
        <v/>
      </c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91"/>
      <c r="AR25" s="91"/>
      <c r="AS25" s="91"/>
      <c r="AT25" s="91"/>
      <c r="AU25" s="91"/>
      <c r="AV25" s="91"/>
      <c r="AW25" s="91"/>
      <c r="AX25" s="91"/>
      <c r="AY25" s="170"/>
      <c r="AZ25" s="167"/>
    </row>
    <row r="26" spans="1:52" x14ac:dyDescent="0.25">
      <c r="A26" s="83"/>
      <c r="B26" s="84"/>
      <c r="C26" s="84"/>
      <c r="D26" s="85"/>
      <c r="E26" s="95"/>
      <c r="F26" s="84"/>
      <c r="G26" s="84"/>
      <c r="H26" s="84"/>
      <c r="I26" s="114" t="str">
        <f t="shared" si="2"/>
        <v/>
      </c>
      <c r="J26" s="59" t="str">
        <f t="shared" si="3"/>
        <v/>
      </c>
      <c r="K26" s="59" t="str">
        <f t="shared" si="4"/>
        <v/>
      </c>
      <c r="L26" s="80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91"/>
      <c r="AR26" s="91"/>
      <c r="AS26" s="91"/>
      <c r="AT26" s="91"/>
      <c r="AU26" s="91"/>
      <c r="AV26" s="91"/>
      <c r="AW26" s="91"/>
      <c r="AX26" s="91"/>
      <c r="AY26" s="170"/>
      <c r="AZ26" s="167"/>
    </row>
    <row r="27" spans="1:52" x14ac:dyDescent="0.25">
      <c r="A27" s="83"/>
      <c r="B27" s="84"/>
      <c r="C27" s="84"/>
      <c r="D27" s="85"/>
      <c r="E27" s="95"/>
      <c r="F27" s="84"/>
      <c r="G27" s="84"/>
      <c r="H27" s="84"/>
      <c r="I27" s="114" t="str">
        <f t="shared" si="2"/>
        <v/>
      </c>
      <c r="J27" s="59" t="str">
        <f t="shared" si="3"/>
        <v/>
      </c>
      <c r="K27" s="59" t="str">
        <f t="shared" si="4"/>
        <v/>
      </c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91"/>
      <c r="AR27" s="91"/>
      <c r="AS27" s="91"/>
      <c r="AT27" s="91"/>
      <c r="AU27" s="91"/>
      <c r="AV27" s="91"/>
      <c r="AW27" s="91"/>
      <c r="AX27" s="91"/>
      <c r="AY27" s="170"/>
      <c r="AZ27" s="167"/>
    </row>
    <row r="28" spans="1:52" x14ac:dyDescent="0.25">
      <c r="A28" s="83"/>
      <c r="B28" s="84"/>
      <c r="C28" s="84"/>
      <c r="D28" s="85"/>
      <c r="E28" s="95"/>
      <c r="F28" s="84"/>
      <c r="G28" s="84"/>
      <c r="H28" s="84"/>
      <c r="I28" s="114" t="str">
        <f t="shared" si="2"/>
        <v/>
      </c>
      <c r="J28" s="59" t="str">
        <f t="shared" si="3"/>
        <v/>
      </c>
      <c r="K28" s="59" t="str">
        <f t="shared" si="4"/>
        <v/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90"/>
      <c r="AR28" s="91"/>
      <c r="AS28" s="91"/>
      <c r="AT28" s="91"/>
      <c r="AU28" s="91"/>
      <c r="AV28" s="91"/>
      <c r="AW28" s="91"/>
      <c r="AX28" s="91"/>
      <c r="AY28" s="170"/>
      <c r="AZ28" s="167"/>
    </row>
    <row r="29" spans="1:52" x14ac:dyDescent="0.25">
      <c r="A29" s="83"/>
      <c r="B29" s="84"/>
      <c r="C29" s="84"/>
      <c r="D29" s="85"/>
      <c r="E29" s="95"/>
      <c r="F29" s="84"/>
      <c r="G29" s="84"/>
      <c r="H29" s="84"/>
      <c r="I29" s="114" t="str">
        <f t="shared" si="2"/>
        <v/>
      </c>
      <c r="J29" s="59" t="str">
        <f t="shared" si="3"/>
        <v/>
      </c>
      <c r="K29" s="59" t="str">
        <f t="shared" si="4"/>
        <v/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90"/>
      <c r="AR29" s="91"/>
      <c r="AS29" s="91"/>
      <c r="AT29" s="91"/>
      <c r="AU29" s="91"/>
      <c r="AV29" s="91"/>
      <c r="AW29" s="91"/>
      <c r="AX29" s="91"/>
      <c r="AY29" s="170"/>
      <c r="AZ29" s="167"/>
    </row>
    <row r="30" spans="1:52" x14ac:dyDescent="0.25">
      <c r="A30" s="83"/>
      <c r="B30" s="84"/>
      <c r="C30" s="84"/>
      <c r="D30" s="85"/>
      <c r="E30" s="95"/>
      <c r="F30" s="84"/>
      <c r="G30" s="84"/>
      <c r="H30" s="84"/>
      <c r="I30" s="114" t="str">
        <f t="shared" si="2"/>
        <v/>
      </c>
      <c r="J30" s="59" t="str">
        <f t="shared" si="3"/>
        <v/>
      </c>
      <c r="K30" s="59" t="str">
        <f t="shared" si="4"/>
        <v/>
      </c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91"/>
      <c r="AR30" s="91"/>
      <c r="AS30" s="91"/>
      <c r="AT30" s="91"/>
      <c r="AU30" s="91"/>
      <c r="AV30" s="91"/>
      <c r="AW30" s="91"/>
      <c r="AX30" s="91"/>
      <c r="AY30" s="170"/>
      <c r="AZ30" s="167"/>
    </row>
    <row r="31" spans="1:52" x14ac:dyDescent="0.25">
      <c r="A31" s="83"/>
      <c r="B31" s="84"/>
      <c r="C31" s="84"/>
      <c r="D31" s="85"/>
      <c r="E31" s="95"/>
      <c r="F31" s="84"/>
      <c r="G31" s="84"/>
      <c r="H31" s="84"/>
      <c r="I31" s="114" t="str">
        <f t="shared" si="2"/>
        <v/>
      </c>
      <c r="J31" s="59" t="str">
        <f t="shared" si="3"/>
        <v/>
      </c>
      <c r="K31" s="59" t="str">
        <f t="shared" si="4"/>
        <v/>
      </c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91"/>
      <c r="AR31" s="91"/>
      <c r="AS31" s="91"/>
      <c r="AT31" s="91"/>
      <c r="AU31" s="91"/>
      <c r="AV31" s="91"/>
      <c r="AW31" s="91"/>
      <c r="AX31" s="91"/>
      <c r="AY31" s="170"/>
      <c r="AZ31" s="167"/>
    </row>
    <row r="32" spans="1:52" x14ac:dyDescent="0.25">
      <c r="A32" s="83"/>
      <c r="B32" s="84"/>
      <c r="C32" s="84"/>
      <c r="D32" s="85"/>
      <c r="E32" s="95"/>
      <c r="F32" s="84"/>
      <c r="G32" s="84"/>
      <c r="H32" s="84"/>
      <c r="I32" s="114" t="str">
        <f t="shared" si="2"/>
        <v/>
      </c>
      <c r="J32" s="59" t="str">
        <f t="shared" si="3"/>
        <v/>
      </c>
      <c r="K32" s="59" t="str">
        <f t="shared" si="4"/>
        <v/>
      </c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91"/>
      <c r="AR32" s="91"/>
      <c r="AS32" s="91"/>
      <c r="AT32" s="91"/>
      <c r="AU32" s="91"/>
      <c r="AV32" s="91"/>
      <c r="AW32" s="91"/>
      <c r="AX32" s="91"/>
      <c r="AY32" s="170"/>
      <c r="AZ32" s="167"/>
    </row>
    <row r="33" spans="1:52" x14ac:dyDescent="0.25">
      <c r="A33" s="83"/>
      <c r="B33" s="84"/>
      <c r="C33" s="84"/>
      <c r="D33" s="85"/>
      <c r="E33" s="95"/>
      <c r="F33" s="84"/>
      <c r="G33" s="84"/>
      <c r="H33" s="84"/>
      <c r="I33" s="114" t="str">
        <f t="shared" si="2"/>
        <v/>
      </c>
      <c r="J33" s="59" t="str">
        <f t="shared" si="3"/>
        <v/>
      </c>
      <c r="K33" s="59" t="str">
        <f t="shared" si="4"/>
        <v/>
      </c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91"/>
      <c r="AR33" s="91"/>
      <c r="AS33" s="91"/>
      <c r="AT33" s="91"/>
      <c r="AU33" s="91"/>
      <c r="AV33" s="91"/>
      <c r="AW33" s="91"/>
      <c r="AX33" s="91"/>
      <c r="AY33" s="170"/>
      <c r="AZ33" s="167"/>
    </row>
    <row r="34" spans="1:52" x14ac:dyDescent="0.25">
      <c r="A34" s="83"/>
      <c r="B34" s="84"/>
      <c r="C34" s="84"/>
      <c r="D34" s="85"/>
      <c r="E34" s="95"/>
      <c r="F34" s="84"/>
      <c r="G34" s="84"/>
      <c r="H34" s="84"/>
      <c r="I34" s="114" t="str">
        <f t="shared" si="2"/>
        <v/>
      </c>
      <c r="J34" s="59" t="str">
        <f t="shared" si="3"/>
        <v/>
      </c>
      <c r="K34" s="59" t="str">
        <f t="shared" si="4"/>
        <v/>
      </c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91"/>
      <c r="AR34" s="91"/>
      <c r="AS34" s="91"/>
      <c r="AT34" s="91"/>
      <c r="AU34" s="91"/>
      <c r="AV34" s="91"/>
      <c r="AW34" s="91"/>
      <c r="AX34" s="91"/>
      <c r="AY34" s="170"/>
      <c r="AZ34" s="167"/>
    </row>
    <row r="35" spans="1:52" x14ac:dyDescent="0.25">
      <c r="A35" s="83"/>
      <c r="B35" s="84"/>
      <c r="C35" s="84"/>
      <c r="D35" s="85"/>
      <c r="E35" s="95"/>
      <c r="F35" s="84"/>
      <c r="G35" s="129"/>
      <c r="H35" s="84"/>
      <c r="I35" s="114" t="str">
        <f t="shared" si="2"/>
        <v/>
      </c>
      <c r="J35" s="59" t="str">
        <f t="shared" si="3"/>
        <v/>
      </c>
      <c r="K35" s="59" t="str">
        <f t="shared" si="4"/>
        <v/>
      </c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91"/>
      <c r="AR35" s="91"/>
      <c r="AS35" s="91"/>
      <c r="AT35" s="91"/>
      <c r="AU35" s="91"/>
      <c r="AV35" s="91"/>
      <c r="AW35" s="91"/>
      <c r="AX35" s="91"/>
      <c r="AY35" s="170"/>
      <c r="AZ35" s="167"/>
    </row>
    <row r="36" spans="1:52" x14ac:dyDescent="0.25">
      <c r="A36" s="83"/>
      <c r="B36" s="84"/>
      <c r="C36" s="84"/>
      <c r="D36" s="85"/>
      <c r="E36" s="95"/>
      <c r="F36" s="84"/>
      <c r="G36" s="84"/>
      <c r="H36" s="84"/>
      <c r="I36" s="114" t="str">
        <f t="shared" si="2"/>
        <v/>
      </c>
      <c r="J36" s="59" t="str">
        <f t="shared" si="3"/>
        <v/>
      </c>
      <c r="K36" s="59" t="str">
        <f t="shared" si="4"/>
        <v/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91"/>
      <c r="AR36" s="91"/>
      <c r="AS36" s="91"/>
      <c r="AT36" s="91"/>
      <c r="AU36" s="91"/>
      <c r="AV36" s="91"/>
      <c r="AW36" s="91"/>
      <c r="AX36" s="91"/>
      <c r="AY36" s="170"/>
      <c r="AZ36" s="167"/>
    </row>
    <row r="37" spans="1:52" x14ac:dyDescent="0.25">
      <c r="A37" s="83"/>
      <c r="B37" s="84"/>
      <c r="C37" s="84"/>
      <c r="D37" s="85"/>
      <c r="E37" s="95"/>
      <c r="F37" s="84"/>
      <c r="G37" s="84"/>
      <c r="H37" s="84"/>
      <c r="I37" s="114" t="str">
        <f t="shared" si="2"/>
        <v/>
      </c>
      <c r="J37" s="59" t="str">
        <f t="shared" si="3"/>
        <v/>
      </c>
      <c r="K37" s="59" t="str">
        <f t="shared" si="4"/>
        <v/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91"/>
      <c r="AR37" s="91"/>
      <c r="AS37" s="91"/>
      <c r="AT37" s="91"/>
      <c r="AU37" s="91"/>
      <c r="AV37" s="91"/>
      <c r="AW37" s="91"/>
      <c r="AX37" s="91"/>
      <c r="AY37" s="170"/>
      <c r="AZ37" s="167"/>
    </row>
    <row r="38" spans="1:52" x14ac:dyDescent="0.25">
      <c r="A38" s="83"/>
      <c r="B38" s="84"/>
      <c r="C38" s="84"/>
      <c r="D38" s="85"/>
      <c r="E38" s="95"/>
      <c r="F38" s="84"/>
      <c r="G38" s="84"/>
      <c r="H38" s="84"/>
      <c r="I38" s="114" t="str">
        <f t="shared" si="2"/>
        <v/>
      </c>
      <c r="J38" s="59" t="str">
        <f t="shared" si="3"/>
        <v/>
      </c>
      <c r="K38" s="59" t="str">
        <f t="shared" si="4"/>
        <v/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91"/>
      <c r="AR38" s="91"/>
      <c r="AS38" s="91"/>
      <c r="AT38" s="91"/>
      <c r="AU38" s="91"/>
      <c r="AV38" s="91"/>
      <c r="AW38" s="91"/>
      <c r="AX38" s="91"/>
      <c r="AY38" s="170"/>
      <c r="AZ38" s="167"/>
    </row>
    <row r="39" spans="1:52" x14ac:dyDescent="0.25">
      <c r="A39" s="83"/>
      <c r="B39" s="84"/>
      <c r="C39" s="84"/>
      <c r="D39" s="85"/>
      <c r="E39" s="95"/>
      <c r="F39" s="84"/>
      <c r="G39" s="84"/>
      <c r="H39" s="84"/>
      <c r="I39" s="114" t="str">
        <f t="shared" si="2"/>
        <v/>
      </c>
      <c r="J39" s="59" t="str">
        <f t="shared" si="3"/>
        <v/>
      </c>
      <c r="K39" s="59" t="str">
        <f t="shared" si="4"/>
        <v/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91"/>
      <c r="AR39" s="91"/>
      <c r="AS39" s="91"/>
      <c r="AT39" s="91"/>
      <c r="AU39" s="91"/>
      <c r="AV39" s="91"/>
      <c r="AW39" s="91"/>
      <c r="AX39" s="91"/>
      <c r="AY39" s="170"/>
      <c r="AZ39" s="167"/>
    </row>
    <row r="40" spans="1:52" x14ac:dyDescent="0.25">
      <c r="A40" s="83"/>
      <c r="B40" s="84"/>
      <c r="C40" s="84"/>
      <c r="D40" s="85"/>
      <c r="E40" s="95"/>
      <c r="F40" s="84"/>
      <c r="G40" s="84"/>
      <c r="H40" s="84"/>
      <c r="I40" s="114" t="str">
        <f t="shared" si="2"/>
        <v/>
      </c>
      <c r="J40" s="59" t="str">
        <f t="shared" si="3"/>
        <v/>
      </c>
      <c r="K40" s="59" t="str">
        <f t="shared" si="4"/>
        <v/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90"/>
      <c r="AR40" s="91"/>
      <c r="AS40" s="91"/>
      <c r="AT40" s="91"/>
      <c r="AU40" s="91"/>
      <c r="AV40" s="91"/>
      <c r="AW40" s="91"/>
      <c r="AX40" s="91"/>
      <c r="AY40" s="170"/>
      <c r="AZ40" s="167"/>
    </row>
    <row r="41" spans="1:52" x14ac:dyDescent="0.25">
      <c r="A41" s="83"/>
      <c r="B41" s="84"/>
      <c r="C41" s="84"/>
      <c r="D41" s="85"/>
      <c r="E41" s="95"/>
      <c r="F41" s="84"/>
      <c r="G41" s="84"/>
      <c r="H41" s="84"/>
      <c r="I41" s="114" t="str">
        <f t="shared" si="2"/>
        <v/>
      </c>
      <c r="J41" s="59" t="str">
        <f t="shared" si="3"/>
        <v/>
      </c>
      <c r="K41" s="59" t="str">
        <f t="shared" si="4"/>
        <v/>
      </c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91"/>
      <c r="AR41" s="91"/>
      <c r="AS41" s="91"/>
      <c r="AT41" s="91"/>
      <c r="AU41" s="91"/>
      <c r="AV41" s="91"/>
      <c r="AW41" s="91"/>
      <c r="AX41" s="91"/>
      <c r="AY41" s="170"/>
      <c r="AZ41" s="167"/>
    </row>
    <row r="42" spans="1:52" x14ac:dyDescent="0.25">
      <c r="A42" s="83"/>
      <c r="B42" s="84"/>
      <c r="C42" s="84"/>
      <c r="D42" s="85"/>
      <c r="E42" s="95"/>
      <c r="F42" s="84"/>
      <c r="G42" s="84"/>
      <c r="H42" s="84"/>
      <c r="I42" s="114" t="str">
        <f t="shared" si="2"/>
        <v/>
      </c>
      <c r="J42" s="59" t="str">
        <f t="shared" si="3"/>
        <v/>
      </c>
      <c r="K42" s="59" t="str">
        <f t="shared" si="4"/>
        <v/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91"/>
      <c r="AR42" s="91"/>
      <c r="AS42" s="91"/>
      <c r="AT42" s="91"/>
      <c r="AU42" s="91"/>
      <c r="AV42" s="91"/>
      <c r="AW42" s="91"/>
      <c r="AX42" s="91"/>
      <c r="AY42" s="170"/>
      <c r="AZ42" s="167"/>
    </row>
    <row r="43" spans="1:52" x14ac:dyDescent="0.25">
      <c r="A43" s="83"/>
      <c r="B43" s="84"/>
      <c r="C43" s="84"/>
      <c r="D43" s="85"/>
      <c r="E43" s="95"/>
      <c r="F43" s="84"/>
      <c r="G43" s="84"/>
      <c r="H43" s="84"/>
      <c r="I43" s="114" t="str">
        <f t="shared" si="2"/>
        <v/>
      </c>
      <c r="J43" s="59" t="str">
        <f t="shared" si="3"/>
        <v/>
      </c>
      <c r="K43" s="59" t="str">
        <f t="shared" si="4"/>
        <v/>
      </c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91"/>
      <c r="AR43" s="91"/>
      <c r="AS43" s="91"/>
      <c r="AT43" s="91"/>
      <c r="AU43" s="91"/>
      <c r="AV43" s="91"/>
      <c r="AW43" s="91"/>
      <c r="AX43" s="91"/>
      <c r="AY43" s="170"/>
      <c r="AZ43" s="167"/>
    </row>
    <row r="44" spans="1:52" x14ac:dyDescent="0.25">
      <c r="A44" s="83"/>
      <c r="B44" s="84"/>
      <c r="C44" s="84"/>
      <c r="D44" s="85"/>
      <c r="E44" s="95"/>
      <c r="F44" s="84"/>
      <c r="G44" s="84"/>
      <c r="H44" s="84"/>
      <c r="I44" s="114" t="str">
        <f t="shared" si="2"/>
        <v/>
      </c>
      <c r="J44" s="59" t="str">
        <f t="shared" si="3"/>
        <v/>
      </c>
      <c r="K44" s="59" t="str">
        <f t="shared" si="4"/>
        <v/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91"/>
      <c r="AR44" s="91"/>
      <c r="AS44" s="91"/>
      <c r="AT44" s="91"/>
      <c r="AU44" s="91"/>
      <c r="AV44" s="91"/>
      <c r="AW44" s="91"/>
      <c r="AX44" s="91"/>
      <c r="AY44" s="170"/>
      <c r="AZ44" s="167"/>
    </row>
    <row r="45" spans="1:52" x14ac:dyDescent="0.25">
      <c r="A45" s="83"/>
      <c r="B45" s="84"/>
      <c r="C45" s="84"/>
      <c r="D45" s="85"/>
      <c r="E45" s="95"/>
      <c r="F45" s="84"/>
      <c r="G45" s="84"/>
      <c r="H45" s="84"/>
      <c r="I45" s="114" t="str">
        <f t="shared" si="2"/>
        <v/>
      </c>
      <c r="J45" s="59" t="str">
        <f t="shared" si="3"/>
        <v/>
      </c>
      <c r="K45" s="59" t="str">
        <f t="shared" si="4"/>
        <v/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91"/>
      <c r="AR45" s="91"/>
      <c r="AS45" s="91"/>
      <c r="AT45" s="91"/>
      <c r="AU45" s="91"/>
      <c r="AV45" s="91"/>
      <c r="AW45" s="91"/>
      <c r="AX45" s="91"/>
      <c r="AY45" s="170"/>
      <c r="AZ45" s="167"/>
    </row>
    <row r="46" spans="1:52" x14ac:dyDescent="0.25">
      <c r="A46" s="83"/>
      <c r="B46" s="84"/>
      <c r="C46" s="84"/>
      <c r="D46" s="85"/>
      <c r="E46" s="95"/>
      <c r="F46" s="84"/>
      <c r="G46" s="84"/>
      <c r="H46" s="84"/>
      <c r="I46" s="114" t="str">
        <f t="shared" si="2"/>
        <v/>
      </c>
      <c r="J46" s="59" t="str">
        <f t="shared" si="3"/>
        <v/>
      </c>
      <c r="K46" s="59" t="str">
        <f t="shared" si="4"/>
        <v/>
      </c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91"/>
      <c r="AR46" s="91"/>
      <c r="AS46" s="91"/>
      <c r="AT46" s="91"/>
      <c r="AU46" s="91"/>
      <c r="AV46" s="91"/>
      <c r="AW46" s="91"/>
      <c r="AX46" s="91"/>
      <c r="AY46" s="170"/>
      <c r="AZ46" s="167"/>
    </row>
    <row r="47" spans="1:52" x14ac:dyDescent="0.25">
      <c r="A47" s="83"/>
      <c r="B47" s="84"/>
      <c r="C47" s="84"/>
      <c r="D47" s="85"/>
      <c r="E47" s="95"/>
      <c r="F47" s="84"/>
      <c r="G47" s="84"/>
      <c r="H47" s="84"/>
      <c r="I47" s="114" t="str">
        <f t="shared" si="2"/>
        <v/>
      </c>
      <c r="J47" s="59" t="str">
        <f t="shared" si="3"/>
        <v/>
      </c>
      <c r="K47" s="59" t="str">
        <f t="shared" si="4"/>
        <v/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91"/>
      <c r="AR47" s="91"/>
      <c r="AS47" s="91"/>
      <c r="AT47" s="91"/>
      <c r="AU47" s="91"/>
      <c r="AV47" s="91"/>
      <c r="AW47" s="91"/>
      <c r="AX47" s="91"/>
      <c r="AY47" s="170"/>
      <c r="AZ47" s="167"/>
    </row>
    <row r="48" spans="1:52" x14ac:dyDescent="0.25">
      <c r="A48" s="83"/>
      <c r="B48" s="84"/>
      <c r="C48" s="84"/>
      <c r="D48" s="85"/>
      <c r="E48" s="95"/>
      <c r="F48" s="84"/>
      <c r="G48" s="84"/>
      <c r="H48" s="84"/>
      <c r="I48" s="114" t="str">
        <f t="shared" si="2"/>
        <v/>
      </c>
      <c r="J48" s="59" t="str">
        <f t="shared" ref="J48:J62" si="5">IF(COUNTA(L48:AP48)=0,"",COUNTA(L48:AP48))</f>
        <v/>
      </c>
      <c r="K48" s="59" t="str">
        <f t="shared" ref="K48:K62" si="6">IF(SUM(L48:AP48)=0,"",SUM(L48:AP48))</f>
        <v/>
      </c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91"/>
      <c r="AR48" s="91"/>
      <c r="AS48" s="91"/>
      <c r="AT48" s="91"/>
      <c r="AU48" s="91"/>
      <c r="AV48" s="91"/>
      <c r="AW48" s="91"/>
      <c r="AX48" s="91"/>
      <c r="AY48" s="170"/>
      <c r="AZ48" s="167"/>
    </row>
    <row r="49" spans="1:52" x14ac:dyDescent="0.25">
      <c r="A49" s="83"/>
      <c r="B49" s="84"/>
      <c r="C49" s="84"/>
      <c r="D49" s="85"/>
      <c r="E49" s="95"/>
      <c r="F49" s="84"/>
      <c r="G49" s="84"/>
      <c r="H49" s="84"/>
      <c r="I49" s="114" t="str">
        <f t="shared" si="2"/>
        <v/>
      </c>
      <c r="J49" s="59" t="str">
        <f t="shared" si="5"/>
        <v/>
      </c>
      <c r="K49" s="59" t="str">
        <f t="shared" si="6"/>
        <v/>
      </c>
      <c r="L49" s="88"/>
      <c r="M49" s="88"/>
      <c r="N49" s="89"/>
      <c r="O49" s="89"/>
      <c r="P49" s="88"/>
      <c r="Q49" s="89"/>
      <c r="R49" s="89"/>
      <c r="S49" s="89"/>
      <c r="T49" s="88"/>
      <c r="U49" s="89"/>
      <c r="V49" s="89"/>
      <c r="W49" s="88"/>
      <c r="X49" s="89"/>
      <c r="Y49" s="89"/>
      <c r="Z49" s="89"/>
      <c r="AA49" s="88"/>
      <c r="AB49" s="89"/>
      <c r="AC49" s="89"/>
      <c r="AD49" s="88"/>
      <c r="AE49" s="89"/>
      <c r="AF49" s="89"/>
      <c r="AG49" s="89"/>
      <c r="AH49" s="88"/>
      <c r="AI49" s="89"/>
      <c r="AJ49" s="89"/>
      <c r="AK49" s="88"/>
      <c r="AL49" s="89"/>
      <c r="AM49" s="89"/>
      <c r="AN49" s="89"/>
      <c r="AO49" s="88"/>
      <c r="AP49" s="89"/>
      <c r="AQ49" s="91"/>
      <c r="AR49" s="91"/>
      <c r="AS49" s="91"/>
      <c r="AT49" s="91"/>
      <c r="AU49" s="91"/>
      <c r="AV49" s="91"/>
      <c r="AW49" s="91"/>
      <c r="AX49" s="91"/>
      <c r="AY49" s="170"/>
      <c r="AZ49" s="167"/>
    </row>
    <row r="50" spans="1:52" x14ac:dyDescent="0.25">
      <c r="A50" s="83"/>
      <c r="B50" s="84"/>
      <c r="C50" s="84"/>
      <c r="D50" s="85"/>
      <c r="E50" s="95"/>
      <c r="F50" s="84"/>
      <c r="G50" s="84"/>
      <c r="H50" s="84"/>
      <c r="I50" s="114" t="str">
        <f t="shared" si="2"/>
        <v/>
      </c>
      <c r="J50" s="59" t="str">
        <f t="shared" si="5"/>
        <v/>
      </c>
      <c r="K50" s="59" t="str">
        <f t="shared" si="6"/>
        <v/>
      </c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91"/>
      <c r="AR50" s="91"/>
      <c r="AS50" s="91"/>
      <c r="AT50" s="91"/>
      <c r="AU50" s="91"/>
      <c r="AV50" s="91"/>
      <c r="AW50" s="91"/>
      <c r="AX50" s="91"/>
      <c r="AY50" s="170"/>
      <c r="AZ50" s="167"/>
    </row>
    <row r="51" spans="1:52" x14ac:dyDescent="0.25">
      <c r="A51" s="83"/>
      <c r="B51" s="84"/>
      <c r="C51" s="84"/>
      <c r="D51" s="85"/>
      <c r="E51" s="95"/>
      <c r="F51" s="84"/>
      <c r="G51" s="84"/>
      <c r="H51" s="84"/>
      <c r="I51" s="114" t="str">
        <f t="shared" si="2"/>
        <v/>
      </c>
      <c r="J51" s="59" t="str">
        <f t="shared" si="5"/>
        <v/>
      </c>
      <c r="K51" s="59" t="str">
        <f t="shared" si="6"/>
        <v/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91"/>
      <c r="AR51" s="91"/>
      <c r="AS51" s="91"/>
      <c r="AT51" s="91"/>
      <c r="AU51" s="91"/>
      <c r="AV51" s="91"/>
      <c r="AW51" s="91"/>
      <c r="AX51" s="91"/>
      <c r="AY51" s="170"/>
      <c r="AZ51" s="167"/>
    </row>
    <row r="52" spans="1:52" x14ac:dyDescent="0.25">
      <c r="A52" s="83"/>
      <c r="B52" s="84"/>
      <c r="C52" s="84"/>
      <c r="D52" s="85"/>
      <c r="E52" s="95"/>
      <c r="F52" s="84"/>
      <c r="G52" s="84"/>
      <c r="H52" s="84"/>
      <c r="I52" s="114" t="str">
        <f t="shared" si="2"/>
        <v/>
      </c>
      <c r="J52" s="59" t="str">
        <f t="shared" si="5"/>
        <v/>
      </c>
      <c r="K52" s="59" t="str">
        <f t="shared" si="6"/>
        <v/>
      </c>
      <c r="L52" s="88"/>
      <c r="M52" s="88"/>
      <c r="N52" s="89"/>
      <c r="O52" s="89"/>
      <c r="P52" s="88"/>
      <c r="Q52" s="89"/>
      <c r="R52" s="89"/>
      <c r="S52" s="89"/>
      <c r="T52" s="88"/>
      <c r="U52" s="89"/>
      <c r="V52" s="89"/>
      <c r="W52" s="88"/>
      <c r="X52" s="89"/>
      <c r="Y52" s="89"/>
      <c r="Z52" s="89"/>
      <c r="AA52" s="88"/>
      <c r="AB52" s="89"/>
      <c r="AC52" s="89"/>
      <c r="AD52" s="88"/>
      <c r="AE52" s="89"/>
      <c r="AF52" s="89"/>
      <c r="AG52" s="89"/>
      <c r="AH52" s="88"/>
      <c r="AI52" s="89"/>
      <c r="AJ52" s="89"/>
      <c r="AK52" s="88"/>
      <c r="AL52" s="89"/>
      <c r="AM52" s="89"/>
      <c r="AN52" s="89"/>
      <c r="AO52" s="88"/>
      <c r="AP52" s="89"/>
      <c r="AQ52" s="91"/>
      <c r="AR52" s="91"/>
      <c r="AS52" s="91"/>
      <c r="AT52" s="91"/>
      <c r="AU52" s="91"/>
      <c r="AV52" s="91"/>
      <c r="AW52" s="91"/>
      <c r="AX52" s="91"/>
      <c r="AY52" s="170"/>
      <c r="AZ52" s="167"/>
    </row>
    <row r="53" spans="1:52" x14ac:dyDescent="0.25">
      <c r="A53" s="83"/>
      <c r="B53" s="84"/>
      <c r="C53" s="84"/>
      <c r="D53" s="85"/>
      <c r="E53" s="95"/>
      <c r="F53" s="84"/>
      <c r="G53" s="84"/>
      <c r="H53" s="84"/>
      <c r="I53" s="114" t="str">
        <f t="shared" si="2"/>
        <v/>
      </c>
      <c r="J53" s="59" t="str">
        <f t="shared" si="5"/>
        <v/>
      </c>
      <c r="K53" s="59" t="str">
        <f t="shared" si="6"/>
        <v/>
      </c>
      <c r="L53" s="88"/>
      <c r="M53" s="88"/>
      <c r="N53" s="89"/>
      <c r="O53" s="89"/>
      <c r="P53" s="88"/>
      <c r="Q53" s="89"/>
      <c r="R53" s="89"/>
      <c r="S53" s="89"/>
      <c r="T53" s="88"/>
      <c r="U53" s="89"/>
      <c r="V53" s="89"/>
      <c r="W53" s="88"/>
      <c r="X53" s="89"/>
      <c r="Y53" s="89"/>
      <c r="Z53" s="89"/>
      <c r="AA53" s="88"/>
      <c r="AB53" s="89"/>
      <c r="AC53" s="89"/>
      <c r="AD53" s="88"/>
      <c r="AE53" s="89"/>
      <c r="AF53" s="89"/>
      <c r="AG53" s="89"/>
      <c r="AH53" s="88"/>
      <c r="AI53" s="89"/>
      <c r="AJ53" s="89"/>
      <c r="AK53" s="88"/>
      <c r="AL53" s="89"/>
      <c r="AM53" s="89"/>
      <c r="AN53" s="89"/>
      <c r="AO53" s="88"/>
      <c r="AP53" s="89"/>
      <c r="AQ53" s="91"/>
      <c r="AR53" s="91"/>
      <c r="AS53" s="91"/>
      <c r="AT53" s="91"/>
      <c r="AU53" s="91"/>
      <c r="AV53" s="91"/>
      <c r="AW53" s="91"/>
      <c r="AX53" s="91"/>
      <c r="AY53" s="170"/>
      <c r="AZ53" s="167"/>
    </row>
    <row r="54" spans="1:52" x14ac:dyDescent="0.25">
      <c r="A54" s="83"/>
      <c r="B54" s="84"/>
      <c r="C54" s="84"/>
      <c r="D54" s="85"/>
      <c r="E54" s="95"/>
      <c r="F54" s="84"/>
      <c r="G54" s="84"/>
      <c r="H54" s="84"/>
      <c r="I54" s="114" t="str">
        <f t="shared" si="2"/>
        <v/>
      </c>
      <c r="J54" s="59" t="str">
        <f t="shared" si="5"/>
        <v/>
      </c>
      <c r="K54" s="59" t="str">
        <f t="shared" si="6"/>
        <v/>
      </c>
      <c r="L54" s="88"/>
      <c r="M54" s="88"/>
      <c r="N54" s="89"/>
      <c r="O54" s="89"/>
      <c r="P54" s="88"/>
      <c r="Q54" s="89"/>
      <c r="R54" s="89"/>
      <c r="S54" s="89"/>
      <c r="T54" s="88"/>
      <c r="U54" s="89"/>
      <c r="V54" s="89"/>
      <c r="W54" s="88"/>
      <c r="X54" s="89"/>
      <c r="Y54" s="89"/>
      <c r="Z54" s="89"/>
      <c r="AA54" s="88"/>
      <c r="AB54" s="89"/>
      <c r="AC54" s="89"/>
      <c r="AD54" s="88"/>
      <c r="AE54" s="89"/>
      <c r="AF54" s="89"/>
      <c r="AG54" s="89"/>
      <c r="AH54" s="88"/>
      <c r="AI54" s="89"/>
      <c r="AJ54" s="89"/>
      <c r="AK54" s="88"/>
      <c r="AL54" s="89"/>
      <c r="AM54" s="89"/>
      <c r="AN54" s="89"/>
      <c r="AO54" s="88"/>
      <c r="AP54" s="89"/>
      <c r="AQ54" s="91"/>
      <c r="AR54" s="91"/>
      <c r="AS54" s="91"/>
      <c r="AT54" s="91"/>
      <c r="AU54" s="91"/>
      <c r="AV54" s="91"/>
      <c r="AW54" s="91"/>
      <c r="AX54" s="91"/>
      <c r="AY54" s="170"/>
      <c r="AZ54" s="167"/>
    </row>
    <row r="55" spans="1:52" x14ac:dyDescent="0.25">
      <c r="A55" s="83"/>
      <c r="B55" s="84"/>
      <c r="C55" s="84"/>
      <c r="D55" s="85"/>
      <c r="E55" s="95"/>
      <c r="F55" s="84"/>
      <c r="G55" s="84"/>
      <c r="H55" s="84"/>
      <c r="I55" s="114" t="str">
        <f t="shared" si="2"/>
        <v/>
      </c>
      <c r="J55" s="59" t="str">
        <f t="shared" si="5"/>
        <v/>
      </c>
      <c r="K55" s="59" t="str">
        <f t="shared" si="6"/>
        <v/>
      </c>
      <c r="L55" s="88"/>
      <c r="M55" s="88"/>
      <c r="N55" s="89"/>
      <c r="O55" s="89"/>
      <c r="P55" s="88"/>
      <c r="Q55" s="89"/>
      <c r="R55" s="89"/>
      <c r="S55" s="89"/>
      <c r="T55" s="88"/>
      <c r="U55" s="89"/>
      <c r="V55" s="89"/>
      <c r="W55" s="88"/>
      <c r="X55" s="89"/>
      <c r="Y55" s="89"/>
      <c r="Z55" s="89"/>
      <c r="AA55" s="88"/>
      <c r="AB55" s="89"/>
      <c r="AC55" s="89"/>
      <c r="AD55" s="88"/>
      <c r="AE55" s="89"/>
      <c r="AF55" s="89"/>
      <c r="AG55" s="89"/>
      <c r="AH55" s="88"/>
      <c r="AI55" s="89"/>
      <c r="AJ55" s="89"/>
      <c r="AK55" s="88"/>
      <c r="AL55" s="89"/>
      <c r="AM55" s="89"/>
      <c r="AN55" s="89"/>
      <c r="AO55" s="88"/>
      <c r="AP55" s="89"/>
      <c r="AQ55" s="91"/>
      <c r="AR55" s="91"/>
      <c r="AS55" s="91"/>
      <c r="AT55" s="91"/>
      <c r="AU55" s="91"/>
      <c r="AV55" s="91"/>
      <c r="AW55" s="91"/>
      <c r="AX55" s="91"/>
      <c r="AY55" s="170"/>
      <c r="AZ55" s="167"/>
    </row>
    <row r="56" spans="1:52" x14ac:dyDescent="0.25">
      <c r="A56" s="83"/>
      <c r="B56" s="84"/>
      <c r="C56" s="84"/>
      <c r="D56" s="85"/>
      <c r="E56" s="95"/>
      <c r="F56" s="84"/>
      <c r="G56" s="84"/>
      <c r="H56" s="84"/>
      <c r="I56" s="114" t="str">
        <f t="shared" si="2"/>
        <v/>
      </c>
      <c r="J56" s="59" t="str">
        <f t="shared" si="5"/>
        <v/>
      </c>
      <c r="K56" s="59" t="str">
        <f t="shared" si="6"/>
        <v/>
      </c>
      <c r="L56" s="88"/>
      <c r="M56" s="88"/>
      <c r="N56" s="89"/>
      <c r="O56" s="89"/>
      <c r="P56" s="88"/>
      <c r="Q56" s="89"/>
      <c r="R56" s="89"/>
      <c r="S56" s="89"/>
      <c r="T56" s="88"/>
      <c r="U56" s="89"/>
      <c r="V56" s="89"/>
      <c r="W56" s="88"/>
      <c r="X56" s="89"/>
      <c r="Y56" s="89"/>
      <c r="Z56" s="89"/>
      <c r="AA56" s="88"/>
      <c r="AB56" s="89"/>
      <c r="AC56" s="89"/>
      <c r="AD56" s="88"/>
      <c r="AE56" s="89"/>
      <c r="AF56" s="89"/>
      <c r="AG56" s="89"/>
      <c r="AH56" s="88"/>
      <c r="AI56" s="89"/>
      <c r="AJ56" s="89"/>
      <c r="AK56" s="88"/>
      <c r="AL56" s="89"/>
      <c r="AM56" s="89"/>
      <c r="AN56" s="89"/>
      <c r="AO56" s="88"/>
      <c r="AP56" s="89"/>
      <c r="AQ56" s="91"/>
      <c r="AR56" s="91"/>
      <c r="AS56" s="91"/>
      <c r="AT56" s="91"/>
      <c r="AU56" s="91"/>
      <c r="AV56" s="91"/>
      <c r="AW56" s="91"/>
      <c r="AX56" s="91"/>
      <c r="AY56" s="170"/>
      <c r="AZ56" s="167"/>
    </row>
    <row r="57" spans="1:52" x14ac:dyDescent="0.25">
      <c r="A57" s="83"/>
      <c r="B57" s="84"/>
      <c r="C57" s="84"/>
      <c r="D57" s="85"/>
      <c r="E57" s="95"/>
      <c r="F57" s="84"/>
      <c r="G57" s="84"/>
      <c r="H57" s="84"/>
      <c r="I57" s="114" t="str">
        <f t="shared" si="2"/>
        <v/>
      </c>
      <c r="J57" s="59" t="str">
        <f t="shared" si="5"/>
        <v/>
      </c>
      <c r="K57" s="59" t="str">
        <f t="shared" si="6"/>
        <v/>
      </c>
      <c r="L57" s="88"/>
      <c r="M57" s="88"/>
      <c r="N57" s="89"/>
      <c r="O57" s="89"/>
      <c r="P57" s="88"/>
      <c r="Q57" s="89"/>
      <c r="R57" s="89"/>
      <c r="S57" s="89"/>
      <c r="T57" s="88"/>
      <c r="U57" s="89"/>
      <c r="V57" s="89"/>
      <c r="W57" s="88"/>
      <c r="X57" s="89"/>
      <c r="Y57" s="89"/>
      <c r="Z57" s="89"/>
      <c r="AA57" s="88"/>
      <c r="AB57" s="89"/>
      <c r="AC57" s="89"/>
      <c r="AD57" s="88"/>
      <c r="AE57" s="89"/>
      <c r="AF57" s="89"/>
      <c r="AG57" s="89"/>
      <c r="AH57" s="88"/>
      <c r="AI57" s="89"/>
      <c r="AJ57" s="89"/>
      <c r="AK57" s="88"/>
      <c r="AL57" s="89"/>
      <c r="AM57" s="89"/>
      <c r="AN57" s="89"/>
      <c r="AO57" s="88"/>
      <c r="AP57" s="89"/>
      <c r="AQ57" s="91"/>
      <c r="AR57" s="91"/>
      <c r="AS57" s="91"/>
      <c r="AT57" s="91"/>
      <c r="AU57" s="91"/>
      <c r="AV57" s="91"/>
      <c r="AW57" s="91"/>
      <c r="AX57" s="91"/>
      <c r="AY57" s="170"/>
      <c r="AZ57" s="167"/>
    </row>
    <row r="58" spans="1:52" x14ac:dyDescent="0.25">
      <c r="A58" s="83"/>
      <c r="B58" s="84"/>
      <c r="C58" s="84"/>
      <c r="D58" s="85"/>
      <c r="E58" s="95"/>
      <c r="F58" s="84"/>
      <c r="G58" s="84"/>
      <c r="H58" s="84"/>
      <c r="I58" s="114" t="str">
        <f t="shared" si="2"/>
        <v/>
      </c>
      <c r="J58" s="59" t="str">
        <f t="shared" si="5"/>
        <v/>
      </c>
      <c r="K58" s="59" t="str">
        <f t="shared" si="6"/>
        <v/>
      </c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91"/>
      <c r="AR58" s="91"/>
      <c r="AS58" s="91"/>
      <c r="AT58" s="91"/>
      <c r="AU58" s="91"/>
      <c r="AV58" s="91"/>
      <c r="AW58" s="91"/>
      <c r="AX58" s="91"/>
      <c r="AY58" s="170"/>
      <c r="AZ58" s="167"/>
    </row>
    <row r="59" spans="1:52" x14ac:dyDescent="0.25">
      <c r="A59" s="83"/>
      <c r="B59" s="84"/>
      <c r="C59" s="84"/>
      <c r="D59" s="85"/>
      <c r="E59" s="95"/>
      <c r="F59" s="84"/>
      <c r="G59" s="84"/>
      <c r="H59" s="84"/>
      <c r="I59" s="114" t="str">
        <f t="shared" si="2"/>
        <v/>
      </c>
      <c r="J59" s="59" t="str">
        <f t="shared" si="5"/>
        <v/>
      </c>
      <c r="K59" s="59" t="str">
        <f t="shared" si="6"/>
        <v/>
      </c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91"/>
      <c r="AR59" s="91"/>
      <c r="AS59" s="91"/>
      <c r="AT59" s="91"/>
      <c r="AU59" s="91"/>
      <c r="AV59" s="91"/>
      <c r="AW59" s="91"/>
      <c r="AX59" s="91"/>
      <c r="AY59" s="170"/>
      <c r="AZ59" s="167"/>
    </row>
    <row r="60" spans="1:52" x14ac:dyDescent="0.25">
      <c r="A60" s="83"/>
      <c r="B60" s="84"/>
      <c r="C60" s="84"/>
      <c r="D60" s="85"/>
      <c r="E60" s="95"/>
      <c r="F60" s="84"/>
      <c r="G60" s="84"/>
      <c r="H60" s="84"/>
      <c r="I60" s="114" t="str">
        <f t="shared" si="2"/>
        <v/>
      </c>
      <c r="J60" s="59" t="str">
        <f t="shared" si="5"/>
        <v/>
      </c>
      <c r="K60" s="59" t="str">
        <f t="shared" si="6"/>
        <v/>
      </c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91"/>
      <c r="AR60" s="91"/>
      <c r="AS60" s="91"/>
      <c r="AT60" s="91"/>
      <c r="AU60" s="91"/>
      <c r="AV60" s="91"/>
      <c r="AW60" s="91"/>
      <c r="AX60" s="91"/>
      <c r="AY60" s="170"/>
      <c r="AZ60" s="167"/>
    </row>
    <row r="61" spans="1:52" x14ac:dyDescent="0.25">
      <c r="A61" s="83"/>
      <c r="B61" s="84"/>
      <c r="C61" s="84"/>
      <c r="D61" s="85"/>
      <c r="E61" s="95"/>
      <c r="F61" s="84"/>
      <c r="G61" s="84"/>
      <c r="H61" s="84"/>
      <c r="I61" s="114" t="str">
        <f t="shared" si="2"/>
        <v/>
      </c>
      <c r="J61" s="59" t="str">
        <f t="shared" si="5"/>
        <v/>
      </c>
      <c r="K61" s="59" t="str">
        <f t="shared" si="6"/>
        <v/>
      </c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91"/>
      <c r="AR61" s="91"/>
      <c r="AS61" s="91"/>
      <c r="AT61" s="91"/>
      <c r="AU61" s="91"/>
      <c r="AV61" s="91"/>
      <c r="AW61" s="91"/>
      <c r="AX61" s="91"/>
      <c r="AY61" s="170"/>
      <c r="AZ61" s="167"/>
    </row>
    <row r="62" spans="1:52" x14ac:dyDescent="0.25">
      <c r="A62" s="83"/>
      <c r="B62" s="84"/>
      <c r="C62" s="84"/>
      <c r="D62" s="85"/>
      <c r="E62" s="95"/>
      <c r="F62" s="84"/>
      <c r="G62" s="84"/>
      <c r="H62" s="84"/>
      <c r="I62" s="114" t="str">
        <f t="shared" si="2"/>
        <v/>
      </c>
      <c r="J62" s="59" t="str">
        <f t="shared" si="5"/>
        <v/>
      </c>
      <c r="K62" s="59" t="str">
        <f t="shared" si="6"/>
        <v/>
      </c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91"/>
      <c r="AR62" s="91"/>
      <c r="AS62" s="91"/>
      <c r="AT62" s="91"/>
      <c r="AU62" s="91"/>
      <c r="AV62" s="91"/>
      <c r="AW62" s="91"/>
      <c r="AX62" s="91"/>
      <c r="AY62" s="170"/>
      <c r="AZ62" s="167"/>
    </row>
    <row r="63" spans="1:52" x14ac:dyDescent="0.25">
      <c r="A63" s="83"/>
      <c r="B63" s="84"/>
      <c r="C63" s="84"/>
      <c r="D63" s="85"/>
      <c r="E63" s="95"/>
      <c r="F63" s="84"/>
      <c r="G63" s="84"/>
      <c r="H63" s="84"/>
      <c r="I63" s="114" t="str">
        <f t="shared" si="2"/>
        <v/>
      </c>
      <c r="J63" s="59" t="str">
        <f t="shared" ref="J63:J126" si="7">IF(COUNTA(L63:AP63)=0,"",COUNTA(L63:AP63))</f>
        <v/>
      </c>
      <c r="K63" s="59" t="str">
        <f t="shared" ref="K63:K126" si="8">IF(SUM(L63:AP63)=0,"",SUM(L63:AP63))</f>
        <v/>
      </c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91"/>
      <c r="AR63" s="91"/>
      <c r="AS63" s="91"/>
      <c r="AT63" s="91"/>
      <c r="AU63" s="91"/>
      <c r="AV63" s="91"/>
      <c r="AW63" s="91"/>
      <c r="AX63" s="91"/>
      <c r="AY63" s="170"/>
      <c r="AZ63" s="167"/>
    </row>
    <row r="64" spans="1:52" x14ac:dyDescent="0.25">
      <c r="A64" s="83"/>
      <c r="B64" s="84"/>
      <c r="C64" s="84"/>
      <c r="D64" s="85"/>
      <c r="E64" s="95"/>
      <c r="F64" s="84"/>
      <c r="G64" s="84"/>
      <c r="H64" s="84"/>
      <c r="I64" s="114" t="str">
        <f t="shared" si="2"/>
        <v/>
      </c>
      <c r="J64" s="59" t="str">
        <f t="shared" si="7"/>
        <v/>
      </c>
      <c r="K64" s="59" t="str">
        <f t="shared" si="8"/>
        <v/>
      </c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91"/>
      <c r="AR64" s="91"/>
      <c r="AS64" s="91"/>
      <c r="AT64" s="91"/>
      <c r="AU64" s="91"/>
      <c r="AV64" s="91"/>
      <c r="AW64" s="91"/>
      <c r="AX64" s="91"/>
      <c r="AY64" s="170"/>
      <c r="AZ64" s="167"/>
    </row>
    <row r="65" spans="1:52" x14ac:dyDescent="0.25">
      <c r="A65" s="83"/>
      <c r="B65" s="84"/>
      <c r="C65" s="84"/>
      <c r="D65" s="85"/>
      <c r="E65" s="95"/>
      <c r="F65" s="84"/>
      <c r="G65" s="84"/>
      <c r="H65" s="84"/>
      <c r="I65" s="114" t="str">
        <f t="shared" si="2"/>
        <v/>
      </c>
      <c r="J65" s="59" t="str">
        <f t="shared" si="7"/>
        <v/>
      </c>
      <c r="K65" s="59" t="str">
        <f t="shared" si="8"/>
        <v/>
      </c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91"/>
      <c r="AR65" s="91"/>
      <c r="AS65" s="91"/>
      <c r="AT65" s="91"/>
      <c r="AU65" s="91"/>
      <c r="AV65" s="91"/>
      <c r="AW65" s="91"/>
      <c r="AX65" s="91"/>
      <c r="AY65" s="170"/>
      <c r="AZ65" s="167"/>
    </row>
    <row r="66" spans="1:52" x14ac:dyDescent="0.25">
      <c r="A66" s="83"/>
      <c r="B66" s="84"/>
      <c r="C66" s="84"/>
      <c r="D66" s="85"/>
      <c r="E66" s="95"/>
      <c r="F66" s="84"/>
      <c r="G66" s="84"/>
      <c r="H66" s="84"/>
      <c r="I66" s="114" t="str">
        <f t="shared" si="2"/>
        <v/>
      </c>
      <c r="J66" s="59" t="str">
        <f t="shared" si="7"/>
        <v/>
      </c>
      <c r="K66" s="59" t="str">
        <f t="shared" si="8"/>
        <v/>
      </c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91"/>
      <c r="AR66" s="91"/>
      <c r="AS66" s="91"/>
      <c r="AT66" s="91"/>
      <c r="AU66" s="91"/>
      <c r="AV66" s="91"/>
      <c r="AW66" s="91"/>
      <c r="AX66" s="91"/>
      <c r="AY66" s="170"/>
      <c r="AZ66" s="167"/>
    </row>
    <row r="67" spans="1:52" x14ac:dyDescent="0.25">
      <c r="A67" s="83"/>
      <c r="B67" s="84"/>
      <c r="C67" s="84"/>
      <c r="D67" s="85"/>
      <c r="E67" s="95"/>
      <c r="F67" s="84"/>
      <c r="G67" s="84"/>
      <c r="H67" s="84"/>
      <c r="I67" s="114" t="str">
        <f t="shared" si="2"/>
        <v/>
      </c>
      <c r="J67" s="59" t="str">
        <f t="shared" si="7"/>
        <v/>
      </c>
      <c r="K67" s="59" t="str">
        <f t="shared" si="8"/>
        <v/>
      </c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91"/>
      <c r="AR67" s="91"/>
      <c r="AS67" s="91"/>
      <c r="AT67" s="91"/>
      <c r="AU67" s="91"/>
      <c r="AV67" s="91"/>
      <c r="AW67" s="91"/>
      <c r="AX67" s="91"/>
      <c r="AY67" s="170"/>
      <c r="AZ67" s="167"/>
    </row>
    <row r="68" spans="1:52" x14ac:dyDescent="0.25">
      <c r="A68" s="83"/>
      <c r="B68" s="84"/>
      <c r="C68" s="84"/>
      <c r="D68" s="85"/>
      <c r="E68" s="95"/>
      <c r="F68" s="84"/>
      <c r="G68" s="84"/>
      <c r="H68" s="84"/>
      <c r="I68" s="114" t="str">
        <f t="shared" si="2"/>
        <v/>
      </c>
      <c r="J68" s="59" t="str">
        <f t="shared" si="7"/>
        <v/>
      </c>
      <c r="K68" s="59" t="str">
        <f t="shared" si="8"/>
        <v/>
      </c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91"/>
      <c r="AR68" s="91"/>
      <c r="AS68" s="91"/>
      <c r="AT68" s="91"/>
      <c r="AU68" s="91"/>
      <c r="AV68" s="91"/>
      <c r="AW68" s="91"/>
      <c r="AX68" s="91"/>
      <c r="AY68" s="170"/>
      <c r="AZ68" s="167"/>
    </row>
    <row r="69" spans="1:52" x14ac:dyDescent="0.25">
      <c r="A69" s="83"/>
      <c r="B69" s="84"/>
      <c r="C69" s="84"/>
      <c r="D69" s="85"/>
      <c r="E69" s="95"/>
      <c r="F69" s="84"/>
      <c r="G69" s="84"/>
      <c r="H69" s="84"/>
      <c r="I69" s="114" t="str">
        <f t="shared" si="2"/>
        <v/>
      </c>
      <c r="J69" s="59" t="str">
        <f t="shared" si="7"/>
        <v/>
      </c>
      <c r="K69" s="59" t="str">
        <f t="shared" si="8"/>
        <v/>
      </c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91"/>
      <c r="AR69" s="91"/>
      <c r="AS69" s="91"/>
      <c r="AT69" s="91"/>
      <c r="AU69" s="91"/>
      <c r="AV69" s="91"/>
      <c r="AW69" s="91"/>
      <c r="AX69" s="91"/>
      <c r="AY69" s="170"/>
      <c r="AZ69" s="167"/>
    </row>
    <row r="70" spans="1:52" x14ac:dyDescent="0.25">
      <c r="A70" s="83"/>
      <c r="B70" s="84"/>
      <c r="C70" s="84"/>
      <c r="D70" s="85"/>
      <c r="E70" s="95"/>
      <c r="F70" s="84"/>
      <c r="G70" s="84"/>
      <c r="H70" s="84"/>
      <c r="I70" s="114" t="str">
        <f t="shared" si="2"/>
        <v/>
      </c>
      <c r="J70" s="59" t="str">
        <f t="shared" si="7"/>
        <v/>
      </c>
      <c r="K70" s="59" t="str">
        <f t="shared" si="8"/>
        <v/>
      </c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91"/>
      <c r="AR70" s="91"/>
      <c r="AS70" s="91"/>
      <c r="AT70" s="91"/>
      <c r="AU70" s="91"/>
      <c r="AV70" s="91"/>
      <c r="AW70" s="91"/>
      <c r="AX70" s="91"/>
      <c r="AY70" s="170"/>
      <c r="AZ70" s="167"/>
    </row>
    <row r="71" spans="1:52" x14ac:dyDescent="0.25">
      <c r="A71" s="83"/>
      <c r="B71" s="84"/>
      <c r="C71" s="84"/>
      <c r="D71" s="85"/>
      <c r="E71" s="95"/>
      <c r="F71" s="84"/>
      <c r="G71" s="84"/>
      <c r="H71" s="84"/>
      <c r="I71" s="114" t="str">
        <f t="shared" si="2"/>
        <v/>
      </c>
      <c r="J71" s="59" t="str">
        <f t="shared" si="7"/>
        <v/>
      </c>
      <c r="K71" s="59" t="str">
        <f t="shared" si="8"/>
        <v/>
      </c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91"/>
      <c r="AR71" s="91"/>
      <c r="AS71" s="91"/>
      <c r="AT71" s="91"/>
      <c r="AU71" s="91"/>
      <c r="AV71" s="91"/>
      <c r="AW71" s="91"/>
      <c r="AX71" s="91"/>
      <c r="AY71" s="170"/>
      <c r="AZ71" s="167"/>
    </row>
    <row r="72" spans="1:52" x14ac:dyDescent="0.25">
      <c r="A72" s="83"/>
      <c r="B72" s="84"/>
      <c r="C72" s="84"/>
      <c r="D72" s="85"/>
      <c r="E72" s="95"/>
      <c r="F72" s="84"/>
      <c r="G72" s="84"/>
      <c r="H72" s="84"/>
      <c r="I72" s="114" t="str">
        <f t="shared" si="2"/>
        <v/>
      </c>
      <c r="J72" s="59" t="str">
        <f t="shared" si="7"/>
        <v/>
      </c>
      <c r="K72" s="59" t="str">
        <f t="shared" si="8"/>
        <v/>
      </c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91"/>
      <c r="AR72" s="91"/>
      <c r="AS72" s="91"/>
      <c r="AT72" s="91"/>
      <c r="AU72" s="91"/>
      <c r="AV72" s="91"/>
      <c r="AW72" s="91"/>
      <c r="AX72" s="91"/>
      <c r="AY72" s="170"/>
      <c r="AZ72" s="167"/>
    </row>
    <row r="73" spans="1:52" x14ac:dyDescent="0.25">
      <c r="A73" s="83"/>
      <c r="B73" s="84"/>
      <c r="C73" s="84"/>
      <c r="D73" s="85"/>
      <c r="E73" s="95"/>
      <c r="F73" s="84"/>
      <c r="G73" s="84"/>
      <c r="H73" s="84"/>
      <c r="I73" s="114" t="str">
        <f t="shared" si="2"/>
        <v/>
      </c>
      <c r="J73" s="59" t="str">
        <f t="shared" si="7"/>
        <v/>
      </c>
      <c r="K73" s="59" t="str">
        <f t="shared" si="8"/>
        <v/>
      </c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91"/>
      <c r="AR73" s="91"/>
      <c r="AS73" s="91"/>
      <c r="AT73" s="91"/>
      <c r="AU73" s="91"/>
      <c r="AV73" s="91"/>
      <c r="AW73" s="91"/>
      <c r="AX73" s="91"/>
      <c r="AY73" s="170"/>
      <c r="AZ73" s="167"/>
    </row>
    <row r="74" spans="1:52" x14ac:dyDescent="0.25">
      <c r="A74" s="83"/>
      <c r="B74" s="84"/>
      <c r="C74" s="84"/>
      <c r="D74" s="85"/>
      <c r="E74" s="95"/>
      <c r="F74" s="84"/>
      <c r="G74" s="84"/>
      <c r="H74" s="84"/>
      <c r="I74" s="114" t="str">
        <f t="shared" si="2"/>
        <v/>
      </c>
      <c r="J74" s="59" t="str">
        <f t="shared" si="7"/>
        <v/>
      </c>
      <c r="K74" s="59" t="str">
        <f t="shared" si="8"/>
        <v/>
      </c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91"/>
      <c r="AR74" s="91"/>
      <c r="AS74" s="91"/>
      <c r="AT74" s="91"/>
      <c r="AU74" s="91"/>
      <c r="AV74" s="91"/>
      <c r="AW74" s="91"/>
      <c r="AX74" s="91"/>
      <c r="AY74" s="170"/>
      <c r="AZ74" s="167"/>
    </row>
    <row r="75" spans="1:52" x14ac:dyDescent="0.25">
      <c r="A75" s="83"/>
      <c r="B75" s="84"/>
      <c r="C75" s="84"/>
      <c r="D75" s="85"/>
      <c r="E75" s="95"/>
      <c r="F75" s="84"/>
      <c r="G75" s="84"/>
      <c r="H75" s="84"/>
      <c r="I75" s="114" t="str">
        <f t="shared" si="2"/>
        <v/>
      </c>
      <c r="J75" s="59" t="str">
        <f t="shared" si="7"/>
        <v/>
      </c>
      <c r="K75" s="59" t="str">
        <f t="shared" si="8"/>
        <v/>
      </c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91"/>
      <c r="AR75" s="91"/>
      <c r="AS75" s="91"/>
      <c r="AT75" s="91"/>
      <c r="AU75" s="91"/>
      <c r="AV75" s="91"/>
      <c r="AW75" s="91"/>
      <c r="AX75" s="91"/>
      <c r="AY75" s="170"/>
      <c r="AZ75" s="167"/>
    </row>
    <row r="76" spans="1:52" x14ac:dyDescent="0.25">
      <c r="A76" s="83"/>
      <c r="B76" s="84"/>
      <c r="C76" s="84"/>
      <c r="D76" s="85"/>
      <c r="E76" s="95"/>
      <c r="F76" s="84"/>
      <c r="G76" s="84"/>
      <c r="H76" s="84"/>
      <c r="I76" s="114" t="str">
        <f t="shared" si="2"/>
        <v/>
      </c>
      <c r="J76" s="59" t="str">
        <f t="shared" si="7"/>
        <v/>
      </c>
      <c r="K76" s="59" t="str">
        <f t="shared" si="8"/>
        <v/>
      </c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91"/>
      <c r="AR76" s="91"/>
      <c r="AS76" s="91"/>
      <c r="AT76" s="91"/>
      <c r="AU76" s="91"/>
      <c r="AV76" s="91"/>
      <c r="AW76" s="91"/>
      <c r="AX76" s="91"/>
      <c r="AY76" s="170"/>
      <c r="AZ76" s="167"/>
    </row>
    <row r="77" spans="1:52" x14ac:dyDescent="0.25">
      <c r="A77" s="83"/>
      <c r="B77" s="84"/>
      <c r="C77" s="84"/>
      <c r="D77" s="85"/>
      <c r="E77" s="95"/>
      <c r="F77" s="84"/>
      <c r="G77" s="84"/>
      <c r="H77" s="84"/>
      <c r="I77" s="114" t="str">
        <f t="shared" si="2"/>
        <v/>
      </c>
      <c r="J77" s="59" t="str">
        <f t="shared" si="7"/>
        <v/>
      </c>
      <c r="K77" s="59" t="str">
        <f t="shared" si="8"/>
        <v/>
      </c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91"/>
      <c r="AR77" s="91"/>
      <c r="AS77" s="91"/>
      <c r="AT77" s="91"/>
      <c r="AU77" s="91"/>
      <c r="AV77" s="91"/>
      <c r="AW77" s="91"/>
      <c r="AX77" s="91"/>
      <c r="AY77" s="170"/>
      <c r="AZ77" s="167"/>
    </row>
    <row r="78" spans="1:52" x14ac:dyDescent="0.25">
      <c r="A78" s="83"/>
      <c r="B78" s="84"/>
      <c r="C78" s="84"/>
      <c r="D78" s="85"/>
      <c r="E78" s="95"/>
      <c r="F78" s="84"/>
      <c r="G78" s="84"/>
      <c r="H78" s="84"/>
      <c r="I78" s="114" t="str">
        <f t="shared" si="2"/>
        <v/>
      </c>
      <c r="J78" s="59" t="str">
        <f t="shared" si="7"/>
        <v/>
      </c>
      <c r="K78" s="59" t="str">
        <f t="shared" si="8"/>
        <v/>
      </c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91"/>
      <c r="AR78" s="91"/>
      <c r="AS78" s="91"/>
      <c r="AT78" s="91"/>
      <c r="AU78" s="91"/>
      <c r="AV78" s="91"/>
      <c r="AW78" s="91"/>
      <c r="AX78" s="91"/>
      <c r="AY78" s="170"/>
      <c r="AZ78" s="167"/>
    </row>
    <row r="79" spans="1:52" x14ac:dyDescent="0.25">
      <c r="A79" s="83"/>
      <c r="B79" s="84"/>
      <c r="C79" s="84"/>
      <c r="D79" s="85"/>
      <c r="E79" s="95"/>
      <c r="F79" s="84"/>
      <c r="G79" s="84"/>
      <c r="H79" s="84"/>
      <c r="I79" s="114" t="str">
        <f t="shared" si="2"/>
        <v/>
      </c>
      <c r="J79" s="59" t="str">
        <f t="shared" si="7"/>
        <v/>
      </c>
      <c r="K79" s="59" t="str">
        <f t="shared" si="8"/>
        <v/>
      </c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91"/>
      <c r="AR79" s="91"/>
      <c r="AS79" s="91"/>
      <c r="AT79" s="91"/>
      <c r="AU79" s="91"/>
      <c r="AV79" s="91"/>
      <c r="AW79" s="91"/>
      <c r="AX79" s="91"/>
      <c r="AY79" s="170"/>
      <c r="AZ79" s="167"/>
    </row>
    <row r="80" spans="1:52" x14ac:dyDescent="0.25">
      <c r="A80" s="83"/>
      <c r="B80" s="84"/>
      <c r="C80" s="84"/>
      <c r="D80" s="85"/>
      <c r="E80" s="95"/>
      <c r="F80" s="84"/>
      <c r="G80" s="84"/>
      <c r="H80" s="84"/>
      <c r="I80" s="114" t="str">
        <f t="shared" ref="I80:I143" si="9">IF(A80&lt;&gt;"",SUM(AQ80:AX80),"")</f>
        <v/>
      </c>
      <c r="J80" s="59" t="str">
        <f t="shared" si="7"/>
        <v/>
      </c>
      <c r="K80" s="59" t="str">
        <f t="shared" si="8"/>
        <v/>
      </c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91"/>
      <c r="AR80" s="91"/>
      <c r="AS80" s="91"/>
      <c r="AT80" s="91"/>
      <c r="AU80" s="91"/>
      <c r="AV80" s="91"/>
      <c r="AW80" s="91"/>
      <c r="AX80" s="91"/>
      <c r="AY80" s="170"/>
      <c r="AZ80" s="167"/>
    </row>
    <row r="81" spans="1:52" x14ac:dyDescent="0.25">
      <c r="A81" s="83"/>
      <c r="B81" s="84"/>
      <c r="C81" s="84"/>
      <c r="D81" s="85"/>
      <c r="E81" s="95"/>
      <c r="F81" s="84"/>
      <c r="G81" s="84"/>
      <c r="H81" s="84"/>
      <c r="I81" s="114" t="str">
        <f t="shared" si="9"/>
        <v/>
      </c>
      <c r="J81" s="59" t="str">
        <f t="shared" si="7"/>
        <v/>
      </c>
      <c r="K81" s="59" t="str">
        <f t="shared" si="8"/>
        <v/>
      </c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91"/>
      <c r="AR81" s="91"/>
      <c r="AS81" s="91"/>
      <c r="AT81" s="91"/>
      <c r="AU81" s="91"/>
      <c r="AV81" s="91"/>
      <c r="AW81" s="91"/>
      <c r="AX81" s="91"/>
      <c r="AY81" s="170"/>
      <c r="AZ81" s="167"/>
    </row>
    <row r="82" spans="1:52" x14ac:dyDescent="0.25">
      <c r="A82" s="83"/>
      <c r="B82" s="84"/>
      <c r="C82" s="84"/>
      <c r="D82" s="85"/>
      <c r="E82" s="95"/>
      <c r="F82" s="84"/>
      <c r="G82" s="84"/>
      <c r="H82" s="84"/>
      <c r="I82" s="114" t="str">
        <f t="shared" si="9"/>
        <v/>
      </c>
      <c r="J82" s="59" t="str">
        <f t="shared" si="7"/>
        <v/>
      </c>
      <c r="K82" s="59" t="str">
        <f t="shared" si="8"/>
        <v/>
      </c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91"/>
      <c r="AR82" s="91"/>
      <c r="AS82" s="91"/>
      <c r="AT82" s="91"/>
      <c r="AU82" s="91"/>
      <c r="AV82" s="91"/>
      <c r="AW82" s="91"/>
      <c r="AX82" s="91"/>
      <c r="AY82" s="170"/>
      <c r="AZ82" s="167"/>
    </row>
    <row r="83" spans="1:52" x14ac:dyDescent="0.25">
      <c r="A83" s="83"/>
      <c r="B83" s="84"/>
      <c r="C83" s="84"/>
      <c r="D83" s="85"/>
      <c r="E83" s="95"/>
      <c r="F83" s="84"/>
      <c r="G83" s="84"/>
      <c r="H83" s="84"/>
      <c r="I83" s="114" t="str">
        <f t="shared" si="9"/>
        <v/>
      </c>
      <c r="J83" s="59" t="str">
        <f t="shared" si="7"/>
        <v/>
      </c>
      <c r="K83" s="59" t="str">
        <f t="shared" si="8"/>
        <v/>
      </c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91"/>
      <c r="AR83" s="91"/>
      <c r="AS83" s="91"/>
      <c r="AT83" s="91"/>
      <c r="AU83" s="91"/>
      <c r="AV83" s="91"/>
      <c r="AW83" s="91"/>
      <c r="AX83" s="91"/>
      <c r="AY83" s="170"/>
      <c r="AZ83" s="167"/>
    </row>
    <row r="84" spans="1:52" x14ac:dyDescent="0.25">
      <c r="A84" s="83"/>
      <c r="B84" s="84"/>
      <c r="C84" s="84"/>
      <c r="D84" s="85"/>
      <c r="E84" s="95"/>
      <c r="F84" s="84"/>
      <c r="G84" s="84"/>
      <c r="H84" s="84"/>
      <c r="I84" s="114" t="str">
        <f t="shared" si="9"/>
        <v/>
      </c>
      <c r="J84" s="59" t="str">
        <f t="shared" si="7"/>
        <v/>
      </c>
      <c r="K84" s="59" t="str">
        <f t="shared" si="8"/>
        <v/>
      </c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91"/>
      <c r="AR84" s="91"/>
      <c r="AS84" s="91"/>
      <c r="AT84" s="91"/>
      <c r="AU84" s="91"/>
      <c r="AV84" s="91"/>
      <c r="AW84" s="91"/>
      <c r="AX84" s="91"/>
      <c r="AY84" s="170"/>
      <c r="AZ84" s="167"/>
    </row>
    <row r="85" spans="1:52" x14ac:dyDescent="0.25">
      <c r="A85" s="83"/>
      <c r="B85" s="84"/>
      <c r="C85" s="84"/>
      <c r="D85" s="85"/>
      <c r="E85" s="95"/>
      <c r="F85" s="84"/>
      <c r="G85" s="84"/>
      <c r="H85" s="84"/>
      <c r="I85" s="114" t="str">
        <f t="shared" si="9"/>
        <v/>
      </c>
      <c r="J85" s="59" t="str">
        <f t="shared" si="7"/>
        <v/>
      </c>
      <c r="K85" s="59" t="str">
        <f t="shared" si="8"/>
        <v/>
      </c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91"/>
      <c r="AR85" s="91"/>
      <c r="AS85" s="91"/>
      <c r="AT85" s="91"/>
      <c r="AU85" s="91"/>
      <c r="AV85" s="91"/>
      <c r="AW85" s="91"/>
      <c r="AX85" s="91"/>
      <c r="AY85" s="170"/>
      <c r="AZ85" s="167"/>
    </row>
    <row r="86" spans="1:52" x14ac:dyDescent="0.25">
      <c r="A86" s="83"/>
      <c r="B86" s="84"/>
      <c r="C86" s="84"/>
      <c r="D86" s="85"/>
      <c r="E86" s="95"/>
      <c r="F86" s="84"/>
      <c r="G86" s="84"/>
      <c r="H86" s="84"/>
      <c r="I86" s="114" t="str">
        <f t="shared" si="9"/>
        <v/>
      </c>
      <c r="J86" s="59" t="str">
        <f t="shared" si="7"/>
        <v/>
      </c>
      <c r="K86" s="59" t="str">
        <f t="shared" si="8"/>
        <v/>
      </c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91"/>
      <c r="AR86" s="91"/>
      <c r="AS86" s="91"/>
      <c r="AT86" s="91"/>
      <c r="AU86" s="91"/>
      <c r="AV86" s="91"/>
      <c r="AW86" s="91"/>
      <c r="AX86" s="91"/>
      <c r="AY86" s="170"/>
      <c r="AZ86" s="167"/>
    </row>
    <row r="87" spans="1:52" x14ac:dyDescent="0.25">
      <c r="A87" s="83"/>
      <c r="B87" s="84"/>
      <c r="C87" s="84"/>
      <c r="D87" s="85"/>
      <c r="E87" s="95"/>
      <c r="F87" s="84"/>
      <c r="G87" s="84"/>
      <c r="H87" s="84"/>
      <c r="I87" s="114" t="str">
        <f t="shared" si="9"/>
        <v/>
      </c>
      <c r="J87" s="59" t="str">
        <f t="shared" si="7"/>
        <v/>
      </c>
      <c r="K87" s="59" t="str">
        <f t="shared" si="8"/>
        <v/>
      </c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91"/>
      <c r="AR87" s="91"/>
      <c r="AS87" s="91"/>
      <c r="AT87" s="91"/>
      <c r="AU87" s="91"/>
      <c r="AV87" s="91"/>
      <c r="AW87" s="91"/>
      <c r="AX87" s="91"/>
      <c r="AY87" s="170"/>
      <c r="AZ87" s="167"/>
    </row>
    <row r="88" spans="1:52" x14ac:dyDescent="0.25">
      <c r="A88" s="83"/>
      <c r="B88" s="84"/>
      <c r="C88" s="84"/>
      <c r="D88" s="85"/>
      <c r="E88" s="95"/>
      <c r="F88" s="84"/>
      <c r="G88" s="84"/>
      <c r="H88" s="84"/>
      <c r="I88" s="114" t="str">
        <f t="shared" si="9"/>
        <v/>
      </c>
      <c r="J88" s="59" t="str">
        <f t="shared" si="7"/>
        <v/>
      </c>
      <c r="K88" s="59" t="str">
        <f t="shared" si="8"/>
        <v/>
      </c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91"/>
      <c r="AR88" s="91"/>
      <c r="AS88" s="91"/>
      <c r="AT88" s="91"/>
      <c r="AU88" s="91"/>
      <c r="AV88" s="91"/>
      <c r="AW88" s="91"/>
      <c r="AX88" s="91"/>
      <c r="AY88" s="170"/>
      <c r="AZ88" s="167"/>
    </row>
    <row r="89" spans="1:52" x14ac:dyDescent="0.25">
      <c r="A89" s="83"/>
      <c r="B89" s="84"/>
      <c r="C89" s="84"/>
      <c r="D89" s="85"/>
      <c r="E89" s="95"/>
      <c r="F89" s="84"/>
      <c r="G89" s="84"/>
      <c r="H89" s="84"/>
      <c r="I89" s="114" t="str">
        <f t="shared" si="9"/>
        <v/>
      </c>
      <c r="J89" s="59" t="str">
        <f t="shared" si="7"/>
        <v/>
      </c>
      <c r="K89" s="59" t="str">
        <f t="shared" si="8"/>
        <v/>
      </c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91"/>
      <c r="AR89" s="91"/>
      <c r="AS89" s="91"/>
      <c r="AT89" s="91"/>
      <c r="AU89" s="91"/>
      <c r="AV89" s="91"/>
      <c r="AW89" s="91"/>
      <c r="AX89" s="91"/>
      <c r="AY89" s="170"/>
      <c r="AZ89" s="167"/>
    </row>
    <row r="90" spans="1:52" x14ac:dyDescent="0.25">
      <c r="A90" s="83"/>
      <c r="B90" s="84"/>
      <c r="C90" s="84"/>
      <c r="D90" s="85"/>
      <c r="E90" s="95"/>
      <c r="F90" s="84"/>
      <c r="G90" s="84"/>
      <c r="H90" s="84"/>
      <c r="I90" s="114" t="str">
        <f t="shared" si="9"/>
        <v/>
      </c>
      <c r="J90" s="59" t="str">
        <f t="shared" si="7"/>
        <v/>
      </c>
      <c r="K90" s="59" t="str">
        <f t="shared" si="8"/>
        <v/>
      </c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91"/>
      <c r="AR90" s="91"/>
      <c r="AS90" s="91"/>
      <c r="AT90" s="91"/>
      <c r="AU90" s="91"/>
      <c r="AV90" s="91"/>
      <c r="AW90" s="91"/>
      <c r="AX90" s="91"/>
      <c r="AY90" s="170"/>
      <c r="AZ90" s="167"/>
    </row>
    <row r="91" spans="1:52" x14ac:dyDescent="0.25">
      <c r="A91" s="83"/>
      <c r="B91" s="84"/>
      <c r="C91" s="84"/>
      <c r="D91" s="85"/>
      <c r="E91" s="95"/>
      <c r="F91" s="84"/>
      <c r="G91" s="84"/>
      <c r="H91" s="84"/>
      <c r="I91" s="114" t="str">
        <f t="shared" si="9"/>
        <v/>
      </c>
      <c r="J91" s="59" t="str">
        <f t="shared" si="7"/>
        <v/>
      </c>
      <c r="K91" s="59" t="str">
        <f t="shared" si="8"/>
        <v/>
      </c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91"/>
      <c r="AR91" s="91"/>
      <c r="AS91" s="91"/>
      <c r="AT91" s="91"/>
      <c r="AU91" s="91"/>
      <c r="AV91" s="91"/>
      <c r="AW91" s="91"/>
      <c r="AX91" s="91"/>
      <c r="AY91" s="170"/>
      <c r="AZ91" s="167"/>
    </row>
    <row r="92" spans="1:52" x14ac:dyDescent="0.25">
      <c r="A92" s="83"/>
      <c r="B92" s="84"/>
      <c r="C92" s="84"/>
      <c r="D92" s="85"/>
      <c r="E92" s="95"/>
      <c r="F92" s="84"/>
      <c r="G92" s="84"/>
      <c r="H92" s="84"/>
      <c r="I92" s="114" t="str">
        <f t="shared" si="9"/>
        <v/>
      </c>
      <c r="J92" s="59" t="str">
        <f t="shared" si="7"/>
        <v/>
      </c>
      <c r="K92" s="59" t="str">
        <f t="shared" si="8"/>
        <v/>
      </c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91"/>
      <c r="AR92" s="91"/>
      <c r="AS92" s="91"/>
      <c r="AT92" s="91"/>
      <c r="AU92" s="91"/>
      <c r="AV92" s="91"/>
      <c r="AW92" s="91"/>
      <c r="AX92" s="91"/>
      <c r="AY92" s="170"/>
      <c r="AZ92" s="167"/>
    </row>
    <row r="93" spans="1:52" x14ac:dyDescent="0.25">
      <c r="A93" s="83"/>
      <c r="B93" s="84"/>
      <c r="C93" s="84"/>
      <c r="D93" s="85"/>
      <c r="E93" s="95"/>
      <c r="F93" s="84"/>
      <c r="G93" s="84"/>
      <c r="H93" s="84"/>
      <c r="I93" s="114" t="str">
        <f t="shared" si="9"/>
        <v/>
      </c>
      <c r="J93" s="59" t="str">
        <f t="shared" si="7"/>
        <v/>
      </c>
      <c r="K93" s="59" t="str">
        <f t="shared" si="8"/>
        <v/>
      </c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91"/>
      <c r="AR93" s="91"/>
      <c r="AS93" s="91"/>
      <c r="AT93" s="91"/>
      <c r="AU93" s="91"/>
      <c r="AV93" s="91"/>
      <c r="AW93" s="91"/>
      <c r="AX93" s="91"/>
      <c r="AY93" s="170"/>
      <c r="AZ93" s="167"/>
    </row>
    <row r="94" spans="1:52" x14ac:dyDescent="0.25">
      <c r="A94" s="83"/>
      <c r="B94" s="84"/>
      <c r="C94" s="84"/>
      <c r="D94" s="85"/>
      <c r="E94" s="95"/>
      <c r="F94" s="84"/>
      <c r="G94" s="84"/>
      <c r="H94" s="84"/>
      <c r="I94" s="114" t="str">
        <f t="shared" si="9"/>
        <v/>
      </c>
      <c r="J94" s="59" t="str">
        <f t="shared" si="7"/>
        <v/>
      </c>
      <c r="K94" s="59" t="str">
        <f t="shared" si="8"/>
        <v/>
      </c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91"/>
      <c r="AR94" s="91"/>
      <c r="AS94" s="91"/>
      <c r="AT94" s="91"/>
      <c r="AU94" s="91"/>
      <c r="AV94" s="91"/>
      <c r="AW94" s="91"/>
      <c r="AX94" s="91"/>
      <c r="AY94" s="170"/>
      <c r="AZ94" s="167"/>
    </row>
    <row r="95" spans="1:52" x14ac:dyDescent="0.25">
      <c r="A95" s="83"/>
      <c r="B95" s="84"/>
      <c r="C95" s="84"/>
      <c r="D95" s="85"/>
      <c r="E95" s="95"/>
      <c r="F95" s="84"/>
      <c r="G95" s="84"/>
      <c r="H95" s="84"/>
      <c r="I95" s="114" t="str">
        <f t="shared" si="9"/>
        <v/>
      </c>
      <c r="J95" s="59" t="str">
        <f t="shared" si="7"/>
        <v/>
      </c>
      <c r="K95" s="59" t="str">
        <f t="shared" si="8"/>
        <v/>
      </c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91"/>
      <c r="AR95" s="91"/>
      <c r="AS95" s="91"/>
      <c r="AT95" s="91"/>
      <c r="AU95" s="91"/>
      <c r="AV95" s="91"/>
      <c r="AW95" s="91"/>
      <c r="AX95" s="91"/>
      <c r="AY95" s="170"/>
      <c r="AZ95" s="167"/>
    </row>
    <row r="96" spans="1:52" x14ac:dyDescent="0.25">
      <c r="A96" s="83"/>
      <c r="B96" s="84"/>
      <c r="C96" s="84"/>
      <c r="D96" s="85"/>
      <c r="E96" s="95"/>
      <c r="F96" s="84"/>
      <c r="G96" s="84"/>
      <c r="H96" s="84"/>
      <c r="I96" s="114" t="str">
        <f t="shared" si="9"/>
        <v/>
      </c>
      <c r="J96" s="59" t="str">
        <f t="shared" si="7"/>
        <v/>
      </c>
      <c r="K96" s="59" t="str">
        <f t="shared" si="8"/>
        <v/>
      </c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91"/>
      <c r="AR96" s="91"/>
      <c r="AS96" s="91"/>
      <c r="AT96" s="91"/>
      <c r="AU96" s="91"/>
      <c r="AV96" s="91"/>
      <c r="AW96" s="91"/>
      <c r="AX96" s="91"/>
      <c r="AY96" s="170"/>
      <c r="AZ96" s="167"/>
    </row>
    <row r="97" spans="1:52" x14ac:dyDescent="0.25">
      <c r="A97" s="83"/>
      <c r="B97" s="84"/>
      <c r="C97" s="84"/>
      <c r="D97" s="85"/>
      <c r="E97" s="95"/>
      <c r="F97" s="84"/>
      <c r="G97" s="84"/>
      <c r="H97" s="84"/>
      <c r="I97" s="114" t="str">
        <f t="shared" si="9"/>
        <v/>
      </c>
      <c r="J97" s="59" t="str">
        <f t="shared" si="7"/>
        <v/>
      </c>
      <c r="K97" s="59" t="str">
        <f t="shared" si="8"/>
        <v/>
      </c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91"/>
      <c r="AR97" s="91"/>
      <c r="AS97" s="91"/>
      <c r="AT97" s="91"/>
      <c r="AU97" s="91"/>
      <c r="AV97" s="91"/>
      <c r="AW97" s="91"/>
      <c r="AX97" s="91"/>
      <c r="AY97" s="170"/>
      <c r="AZ97" s="167"/>
    </row>
    <row r="98" spans="1:52" x14ac:dyDescent="0.25">
      <c r="A98" s="83"/>
      <c r="B98" s="84"/>
      <c r="C98" s="84"/>
      <c r="D98" s="85"/>
      <c r="E98" s="95"/>
      <c r="F98" s="84"/>
      <c r="G98" s="84"/>
      <c r="H98" s="84"/>
      <c r="I98" s="114" t="str">
        <f t="shared" si="9"/>
        <v/>
      </c>
      <c r="J98" s="59" t="str">
        <f t="shared" si="7"/>
        <v/>
      </c>
      <c r="K98" s="59" t="str">
        <f t="shared" si="8"/>
        <v/>
      </c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91"/>
      <c r="AR98" s="91"/>
      <c r="AS98" s="91"/>
      <c r="AT98" s="91"/>
      <c r="AU98" s="91"/>
      <c r="AV98" s="91"/>
      <c r="AW98" s="91"/>
      <c r="AX98" s="91"/>
      <c r="AY98" s="170"/>
      <c r="AZ98" s="167"/>
    </row>
    <row r="99" spans="1:52" x14ac:dyDescent="0.25">
      <c r="A99" s="83"/>
      <c r="B99" s="84"/>
      <c r="C99" s="84"/>
      <c r="D99" s="85"/>
      <c r="E99" s="95"/>
      <c r="F99" s="84"/>
      <c r="G99" s="84"/>
      <c r="H99" s="84"/>
      <c r="I99" s="114" t="str">
        <f t="shared" si="9"/>
        <v/>
      </c>
      <c r="J99" s="59" t="str">
        <f t="shared" si="7"/>
        <v/>
      </c>
      <c r="K99" s="59" t="str">
        <f t="shared" si="8"/>
        <v/>
      </c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91"/>
      <c r="AR99" s="91"/>
      <c r="AS99" s="91"/>
      <c r="AT99" s="91"/>
      <c r="AU99" s="91"/>
      <c r="AV99" s="91"/>
      <c r="AW99" s="91"/>
      <c r="AX99" s="91"/>
      <c r="AY99" s="170"/>
      <c r="AZ99" s="167"/>
    </row>
    <row r="100" spans="1:52" x14ac:dyDescent="0.25">
      <c r="A100" s="83"/>
      <c r="B100" s="84"/>
      <c r="C100" s="84"/>
      <c r="D100" s="85"/>
      <c r="E100" s="95"/>
      <c r="F100" s="84"/>
      <c r="G100" s="84"/>
      <c r="H100" s="84"/>
      <c r="I100" s="114" t="str">
        <f t="shared" si="9"/>
        <v/>
      </c>
      <c r="J100" s="59" t="str">
        <f t="shared" si="7"/>
        <v/>
      </c>
      <c r="K100" s="59" t="str">
        <f t="shared" si="8"/>
        <v/>
      </c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91"/>
      <c r="AR100" s="91"/>
      <c r="AS100" s="91"/>
      <c r="AT100" s="91"/>
      <c r="AU100" s="91"/>
      <c r="AV100" s="91"/>
      <c r="AW100" s="91"/>
      <c r="AX100" s="91"/>
      <c r="AY100" s="170"/>
      <c r="AZ100" s="167"/>
    </row>
    <row r="101" spans="1:52" x14ac:dyDescent="0.25">
      <c r="A101" s="83"/>
      <c r="B101" s="84"/>
      <c r="C101" s="84"/>
      <c r="D101" s="85"/>
      <c r="E101" s="95"/>
      <c r="F101" s="84"/>
      <c r="G101" s="84"/>
      <c r="H101" s="84"/>
      <c r="I101" s="114" t="str">
        <f t="shared" si="9"/>
        <v/>
      </c>
      <c r="J101" s="59" t="str">
        <f t="shared" si="7"/>
        <v/>
      </c>
      <c r="K101" s="59" t="str">
        <f t="shared" si="8"/>
        <v/>
      </c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91"/>
      <c r="AR101" s="91"/>
      <c r="AS101" s="91"/>
      <c r="AT101" s="91"/>
      <c r="AU101" s="91"/>
      <c r="AV101" s="91"/>
      <c r="AW101" s="91"/>
      <c r="AX101" s="91"/>
      <c r="AY101" s="170"/>
      <c r="AZ101" s="167"/>
    </row>
    <row r="102" spans="1:52" x14ac:dyDescent="0.25">
      <c r="A102" s="83"/>
      <c r="B102" s="84"/>
      <c r="C102" s="84"/>
      <c r="D102" s="85"/>
      <c r="E102" s="95"/>
      <c r="F102" s="84"/>
      <c r="G102" s="84"/>
      <c r="H102" s="84"/>
      <c r="I102" s="114" t="str">
        <f t="shared" si="9"/>
        <v/>
      </c>
      <c r="J102" s="59" t="str">
        <f t="shared" si="7"/>
        <v/>
      </c>
      <c r="K102" s="59" t="str">
        <f t="shared" si="8"/>
        <v/>
      </c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91"/>
      <c r="AR102" s="91"/>
      <c r="AS102" s="91"/>
      <c r="AT102" s="91"/>
      <c r="AU102" s="91"/>
      <c r="AV102" s="91"/>
      <c r="AW102" s="91"/>
      <c r="AX102" s="91"/>
      <c r="AY102" s="170"/>
      <c r="AZ102" s="167"/>
    </row>
    <row r="103" spans="1:52" x14ac:dyDescent="0.25">
      <c r="A103" s="83"/>
      <c r="B103" s="84"/>
      <c r="C103" s="84"/>
      <c r="D103" s="85"/>
      <c r="E103" s="95"/>
      <c r="F103" s="84"/>
      <c r="G103" s="84"/>
      <c r="H103" s="84"/>
      <c r="I103" s="114" t="str">
        <f t="shared" si="9"/>
        <v/>
      </c>
      <c r="J103" s="59" t="str">
        <f t="shared" si="7"/>
        <v/>
      </c>
      <c r="K103" s="59" t="str">
        <f t="shared" si="8"/>
        <v/>
      </c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91"/>
      <c r="AR103" s="91"/>
      <c r="AS103" s="91"/>
      <c r="AT103" s="91"/>
      <c r="AU103" s="91"/>
      <c r="AV103" s="91"/>
      <c r="AW103" s="91"/>
      <c r="AX103" s="91"/>
      <c r="AY103" s="170"/>
      <c r="AZ103" s="167"/>
    </row>
    <row r="104" spans="1:52" x14ac:dyDescent="0.25">
      <c r="A104" s="83"/>
      <c r="B104" s="84"/>
      <c r="C104" s="84"/>
      <c r="D104" s="85"/>
      <c r="E104" s="95"/>
      <c r="F104" s="84"/>
      <c r="G104" s="84"/>
      <c r="H104" s="84"/>
      <c r="I104" s="114" t="str">
        <f t="shared" si="9"/>
        <v/>
      </c>
      <c r="J104" s="59" t="str">
        <f t="shared" si="7"/>
        <v/>
      </c>
      <c r="K104" s="59" t="str">
        <f t="shared" si="8"/>
        <v/>
      </c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91"/>
      <c r="AR104" s="91"/>
      <c r="AS104" s="91"/>
      <c r="AT104" s="91"/>
      <c r="AU104" s="91"/>
      <c r="AV104" s="91"/>
      <c r="AW104" s="91"/>
      <c r="AX104" s="91"/>
      <c r="AY104" s="170"/>
      <c r="AZ104" s="167"/>
    </row>
    <row r="105" spans="1:52" x14ac:dyDescent="0.25">
      <c r="A105" s="83"/>
      <c r="B105" s="84"/>
      <c r="C105" s="84"/>
      <c r="D105" s="85"/>
      <c r="E105" s="95"/>
      <c r="F105" s="84"/>
      <c r="G105" s="84"/>
      <c r="H105" s="84"/>
      <c r="I105" s="114" t="str">
        <f t="shared" si="9"/>
        <v/>
      </c>
      <c r="J105" s="59" t="str">
        <f t="shared" si="7"/>
        <v/>
      </c>
      <c r="K105" s="59" t="str">
        <f t="shared" si="8"/>
        <v/>
      </c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91"/>
      <c r="AR105" s="91"/>
      <c r="AS105" s="91"/>
      <c r="AT105" s="91"/>
      <c r="AU105" s="91"/>
      <c r="AV105" s="91"/>
      <c r="AW105" s="91"/>
      <c r="AX105" s="91"/>
      <c r="AY105" s="170"/>
      <c r="AZ105" s="167"/>
    </row>
    <row r="106" spans="1:52" x14ac:dyDescent="0.25">
      <c r="A106" s="83"/>
      <c r="B106" s="84"/>
      <c r="C106" s="84"/>
      <c r="D106" s="85"/>
      <c r="E106" s="95"/>
      <c r="F106" s="84"/>
      <c r="G106" s="84"/>
      <c r="H106" s="84"/>
      <c r="I106" s="114" t="str">
        <f t="shared" si="9"/>
        <v/>
      </c>
      <c r="J106" s="59" t="str">
        <f t="shared" si="7"/>
        <v/>
      </c>
      <c r="K106" s="59" t="str">
        <f t="shared" si="8"/>
        <v/>
      </c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91"/>
      <c r="AR106" s="91"/>
      <c r="AS106" s="91"/>
      <c r="AT106" s="91"/>
      <c r="AU106" s="91"/>
      <c r="AV106" s="91"/>
      <c r="AW106" s="91"/>
      <c r="AX106" s="91"/>
      <c r="AY106" s="170"/>
      <c r="AZ106" s="167"/>
    </row>
    <row r="107" spans="1:52" x14ac:dyDescent="0.25">
      <c r="A107" s="83"/>
      <c r="B107" s="84"/>
      <c r="C107" s="84"/>
      <c r="D107" s="85"/>
      <c r="E107" s="95"/>
      <c r="F107" s="84"/>
      <c r="G107" s="84"/>
      <c r="H107" s="84"/>
      <c r="I107" s="114" t="str">
        <f t="shared" si="9"/>
        <v/>
      </c>
      <c r="J107" s="59" t="str">
        <f t="shared" si="7"/>
        <v/>
      </c>
      <c r="K107" s="59" t="str">
        <f t="shared" si="8"/>
        <v/>
      </c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91"/>
      <c r="AR107" s="91"/>
      <c r="AS107" s="91"/>
      <c r="AT107" s="91"/>
      <c r="AU107" s="91"/>
      <c r="AV107" s="91"/>
      <c r="AW107" s="91"/>
      <c r="AX107" s="91"/>
      <c r="AY107" s="170"/>
      <c r="AZ107" s="167"/>
    </row>
    <row r="108" spans="1:52" x14ac:dyDescent="0.25">
      <c r="A108" s="83"/>
      <c r="B108" s="84"/>
      <c r="C108" s="84"/>
      <c r="D108" s="85"/>
      <c r="E108" s="95"/>
      <c r="F108" s="84"/>
      <c r="G108" s="84"/>
      <c r="H108" s="84"/>
      <c r="I108" s="114" t="str">
        <f t="shared" si="9"/>
        <v/>
      </c>
      <c r="J108" s="59" t="str">
        <f t="shared" si="7"/>
        <v/>
      </c>
      <c r="K108" s="59" t="str">
        <f t="shared" si="8"/>
        <v/>
      </c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91"/>
      <c r="AR108" s="91"/>
      <c r="AS108" s="91"/>
      <c r="AT108" s="91"/>
      <c r="AU108" s="91"/>
      <c r="AV108" s="91"/>
      <c r="AW108" s="91"/>
      <c r="AX108" s="91"/>
      <c r="AY108" s="170"/>
      <c r="AZ108" s="167"/>
    </row>
    <row r="109" spans="1:52" x14ac:dyDescent="0.25">
      <c r="A109" s="83"/>
      <c r="B109" s="84"/>
      <c r="C109" s="84"/>
      <c r="D109" s="85"/>
      <c r="E109" s="95"/>
      <c r="F109" s="84"/>
      <c r="G109" s="84"/>
      <c r="H109" s="84"/>
      <c r="I109" s="114" t="str">
        <f t="shared" si="9"/>
        <v/>
      </c>
      <c r="J109" s="59" t="str">
        <f t="shared" si="7"/>
        <v/>
      </c>
      <c r="K109" s="59" t="str">
        <f t="shared" si="8"/>
        <v/>
      </c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91"/>
      <c r="AR109" s="91"/>
      <c r="AS109" s="91"/>
      <c r="AT109" s="91"/>
      <c r="AU109" s="91"/>
      <c r="AV109" s="91"/>
      <c r="AW109" s="91"/>
      <c r="AX109" s="91"/>
      <c r="AY109" s="170"/>
      <c r="AZ109" s="167"/>
    </row>
    <row r="110" spans="1:52" x14ac:dyDescent="0.25">
      <c r="A110" s="83"/>
      <c r="B110" s="84"/>
      <c r="C110" s="84"/>
      <c r="D110" s="85"/>
      <c r="E110" s="95"/>
      <c r="F110" s="84"/>
      <c r="G110" s="84"/>
      <c r="H110" s="84"/>
      <c r="I110" s="114" t="str">
        <f t="shared" si="9"/>
        <v/>
      </c>
      <c r="J110" s="59" t="str">
        <f t="shared" si="7"/>
        <v/>
      </c>
      <c r="K110" s="59" t="str">
        <f t="shared" si="8"/>
        <v/>
      </c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91"/>
      <c r="AR110" s="91"/>
      <c r="AS110" s="91"/>
      <c r="AT110" s="91"/>
      <c r="AU110" s="91"/>
      <c r="AV110" s="91"/>
      <c r="AW110" s="91"/>
      <c r="AX110" s="91"/>
      <c r="AY110" s="170"/>
      <c r="AZ110" s="167"/>
    </row>
    <row r="111" spans="1:52" x14ac:dyDescent="0.25">
      <c r="A111" s="83"/>
      <c r="B111" s="84"/>
      <c r="C111" s="84"/>
      <c r="D111" s="85"/>
      <c r="E111" s="95"/>
      <c r="F111" s="84"/>
      <c r="G111" s="84"/>
      <c r="H111" s="84"/>
      <c r="I111" s="114" t="str">
        <f t="shared" si="9"/>
        <v/>
      </c>
      <c r="J111" s="59" t="str">
        <f t="shared" si="7"/>
        <v/>
      </c>
      <c r="K111" s="59" t="str">
        <f t="shared" si="8"/>
        <v/>
      </c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91"/>
      <c r="AR111" s="91"/>
      <c r="AS111" s="91"/>
      <c r="AT111" s="91"/>
      <c r="AU111" s="91"/>
      <c r="AV111" s="91"/>
      <c r="AW111" s="91"/>
      <c r="AX111" s="91"/>
      <c r="AY111" s="170"/>
      <c r="AZ111" s="167"/>
    </row>
    <row r="112" spans="1:52" x14ac:dyDescent="0.25">
      <c r="A112" s="83"/>
      <c r="B112" s="84"/>
      <c r="C112" s="84"/>
      <c r="D112" s="85"/>
      <c r="E112" s="95"/>
      <c r="F112" s="84"/>
      <c r="G112" s="84"/>
      <c r="H112" s="84"/>
      <c r="I112" s="114" t="str">
        <f t="shared" si="9"/>
        <v/>
      </c>
      <c r="J112" s="59" t="str">
        <f t="shared" si="7"/>
        <v/>
      </c>
      <c r="K112" s="59" t="str">
        <f t="shared" si="8"/>
        <v/>
      </c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91"/>
      <c r="AR112" s="91"/>
      <c r="AS112" s="91"/>
      <c r="AT112" s="91"/>
      <c r="AU112" s="91"/>
      <c r="AV112" s="91"/>
      <c r="AW112" s="91"/>
      <c r="AX112" s="91"/>
      <c r="AY112" s="170"/>
      <c r="AZ112" s="167"/>
    </row>
    <row r="113" spans="1:52" x14ac:dyDescent="0.25">
      <c r="A113" s="83"/>
      <c r="B113" s="84"/>
      <c r="C113" s="84"/>
      <c r="D113" s="85"/>
      <c r="E113" s="95"/>
      <c r="F113" s="84"/>
      <c r="G113" s="84"/>
      <c r="H113" s="84"/>
      <c r="I113" s="114" t="str">
        <f t="shared" si="9"/>
        <v/>
      </c>
      <c r="J113" s="59" t="str">
        <f t="shared" si="7"/>
        <v/>
      </c>
      <c r="K113" s="59" t="str">
        <f t="shared" si="8"/>
        <v/>
      </c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91"/>
      <c r="AR113" s="91"/>
      <c r="AS113" s="91"/>
      <c r="AT113" s="91"/>
      <c r="AU113" s="91"/>
      <c r="AV113" s="91"/>
      <c r="AW113" s="91"/>
      <c r="AX113" s="91"/>
      <c r="AY113" s="170"/>
      <c r="AZ113" s="167"/>
    </row>
    <row r="114" spans="1:52" x14ac:dyDescent="0.25">
      <c r="A114" s="83"/>
      <c r="B114" s="84"/>
      <c r="C114" s="84"/>
      <c r="D114" s="85"/>
      <c r="E114" s="95"/>
      <c r="F114" s="84"/>
      <c r="G114" s="84"/>
      <c r="H114" s="84"/>
      <c r="I114" s="114" t="str">
        <f t="shared" si="9"/>
        <v/>
      </c>
      <c r="J114" s="59" t="str">
        <f t="shared" si="7"/>
        <v/>
      </c>
      <c r="K114" s="59" t="str">
        <f t="shared" si="8"/>
        <v/>
      </c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91"/>
      <c r="AR114" s="91"/>
      <c r="AS114" s="91"/>
      <c r="AT114" s="91"/>
      <c r="AU114" s="91"/>
      <c r="AV114" s="91"/>
      <c r="AW114" s="91"/>
      <c r="AX114" s="91"/>
      <c r="AY114" s="170"/>
      <c r="AZ114" s="167"/>
    </row>
    <row r="115" spans="1:52" x14ac:dyDescent="0.25">
      <c r="A115" s="83"/>
      <c r="B115" s="84"/>
      <c r="C115" s="84"/>
      <c r="D115" s="85"/>
      <c r="E115" s="95"/>
      <c r="F115" s="84"/>
      <c r="G115" s="84"/>
      <c r="H115" s="84"/>
      <c r="I115" s="114" t="str">
        <f t="shared" si="9"/>
        <v/>
      </c>
      <c r="J115" s="59" t="str">
        <f t="shared" si="7"/>
        <v/>
      </c>
      <c r="K115" s="59" t="str">
        <f t="shared" si="8"/>
        <v/>
      </c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91"/>
      <c r="AR115" s="91"/>
      <c r="AS115" s="91"/>
      <c r="AT115" s="91"/>
      <c r="AU115" s="91"/>
      <c r="AV115" s="91"/>
      <c r="AW115" s="91"/>
      <c r="AX115" s="91"/>
      <c r="AY115" s="170"/>
      <c r="AZ115" s="167"/>
    </row>
    <row r="116" spans="1:52" x14ac:dyDescent="0.25">
      <c r="A116" s="83"/>
      <c r="B116" s="84"/>
      <c r="C116" s="84"/>
      <c r="D116" s="85"/>
      <c r="E116" s="95"/>
      <c r="F116" s="84"/>
      <c r="G116" s="84"/>
      <c r="H116" s="84"/>
      <c r="I116" s="114" t="str">
        <f t="shared" si="9"/>
        <v/>
      </c>
      <c r="J116" s="59" t="str">
        <f t="shared" si="7"/>
        <v/>
      </c>
      <c r="K116" s="59" t="str">
        <f t="shared" si="8"/>
        <v/>
      </c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91"/>
      <c r="AR116" s="91"/>
      <c r="AS116" s="91"/>
      <c r="AT116" s="91"/>
      <c r="AU116" s="91"/>
      <c r="AV116" s="91"/>
      <c r="AW116" s="91"/>
      <c r="AX116" s="91"/>
      <c r="AY116" s="170"/>
      <c r="AZ116" s="167"/>
    </row>
    <row r="117" spans="1:52" x14ac:dyDescent="0.25">
      <c r="A117" s="83"/>
      <c r="B117" s="84"/>
      <c r="C117" s="84"/>
      <c r="D117" s="85"/>
      <c r="E117" s="95"/>
      <c r="F117" s="84"/>
      <c r="G117" s="84"/>
      <c r="H117" s="84"/>
      <c r="I117" s="114" t="str">
        <f t="shared" si="9"/>
        <v/>
      </c>
      <c r="J117" s="59" t="str">
        <f t="shared" si="7"/>
        <v/>
      </c>
      <c r="K117" s="59" t="str">
        <f t="shared" si="8"/>
        <v/>
      </c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91"/>
      <c r="AR117" s="91"/>
      <c r="AS117" s="91"/>
      <c r="AT117" s="91"/>
      <c r="AU117" s="91"/>
      <c r="AV117" s="91"/>
      <c r="AW117" s="91"/>
      <c r="AX117" s="91"/>
      <c r="AY117" s="170"/>
      <c r="AZ117" s="167"/>
    </row>
    <row r="118" spans="1:52" x14ac:dyDescent="0.25">
      <c r="A118" s="83"/>
      <c r="B118" s="84"/>
      <c r="C118" s="84"/>
      <c r="D118" s="85"/>
      <c r="E118" s="95"/>
      <c r="F118" s="84"/>
      <c r="G118" s="84"/>
      <c r="H118" s="84"/>
      <c r="I118" s="114" t="str">
        <f t="shared" si="9"/>
        <v/>
      </c>
      <c r="J118" s="59" t="str">
        <f t="shared" si="7"/>
        <v/>
      </c>
      <c r="K118" s="59" t="str">
        <f t="shared" si="8"/>
        <v/>
      </c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91"/>
      <c r="AR118" s="91"/>
      <c r="AS118" s="91"/>
      <c r="AT118" s="91"/>
      <c r="AU118" s="91"/>
      <c r="AV118" s="91"/>
      <c r="AW118" s="91"/>
      <c r="AX118" s="91"/>
      <c r="AY118" s="170"/>
      <c r="AZ118" s="167"/>
    </row>
    <row r="119" spans="1:52" x14ac:dyDescent="0.25">
      <c r="A119" s="83"/>
      <c r="B119" s="84"/>
      <c r="C119" s="84"/>
      <c r="D119" s="85"/>
      <c r="E119" s="95"/>
      <c r="F119" s="84"/>
      <c r="G119" s="84"/>
      <c r="H119" s="84"/>
      <c r="I119" s="114" t="str">
        <f t="shared" si="9"/>
        <v/>
      </c>
      <c r="J119" s="59" t="str">
        <f t="shared" si="7"/>
        <v/>
      </c>
      <c r="K119" s="59" t="str">
        <f t="shared" si="8"/>
        <v/>
      </c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91"/>
      <c r="AR119" s="91"/>
      <c r="AS119" s="91"/>
      <c r="AT119" s="91"/>
      <c r="AU119" s="91"/>
      <c r="AV119" s="91"/>
      <c r="AW119" s="91"/>
      <c r="AX119" s="91"/>
      <c r="AY119" s="170"/>
      <c r="AZ119" s="167"/>
    </row>
    <row r="120" spans="1:52" x14ac:dyDescent="0.25">
      <c r="A120" s="83"/>
      <c r="B120" s="84"/>
      <c r="C120" s="84"/>
      <c r="D120" s="85"/>
      <c r="E120" s="95"/>
      <c r="F120" s="84"/>
      <c r="G120" s="84"/>
      <c r="H120" s="84"/>
      <c r="I120" s="114" t="str">
        <f t="shared" si="9"/>
        <v/>
      </c>
      <c r="J120" s="59" t="str">
        <f t="shared" si="7"/>
        <v/>
      </c>
      <c r="K120" s="59" t="str">
        <f t="shared" si="8"/>
        <v/>
      </c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91"/>
      <c r="AR120" s="91"/>
      <c r="AS120" s="91"/>
      <c r="AT120" s="91"/>
      <c r="AU120" s="91"/>
      <c r="AV120" s="91"/>
      <c r="AW120" s="91"/>
      <c r="AX120" s="91"/>
      <c r="AY120" s="170"/>
      <c r="AZ120" s="167"/>
    </row>
    <row r="121" spans="1:52" x14ac:dyDescent="0.25">
      <c r="A121" s="83"/>
      <c r="B121" s="84"/>
      <c r="C121" s="84"/>
      <c r="D121" s="85"/>
      <c r="E121" s="95"/>
      <c r="F121" s="84"/>
      <c r="G121" s="84"/>
      <c r="H121" s="84"/>
      <c r="I121" s="114" t="str">
        <f t="shared" si="9"/>
        <v/>
      </c>
      <c r="J121" s="59" t="str">
        <f t="shared" si="7"/>
        <v/>
      </c>
      <c r="K121" s="59" t="str">
        <f t="shared" si="8"/>
        <v/>
      </c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91"/>
      <c r="AR121" s="91"/>
      <c r="AS121" s="91"/>
      <c r="AT121" s="91"/>
      <c r="AU121" s="91"/>
      <c r="AV121" s="91"/>
      <c r="AW121" s="91"/>
      <c r="AX121" s="91"/>
      <c r="AY121" s="170"/>
      <c r="AZ121" s="167"/>
    </row>
    <row r="122" spans="1:52" x14ac:dyDescent="0.25">
      <c r="A122" s="83"/>
      <c r="B122" s="84"/>
      <c r="C122" s="84"/>
      <c r="D122" s="85"/>
      <c r="E122" s="95"/>
      <c r="F122" s="84"/>
      <c r="G122" s="84"/>
      <c r="H122" s="84"/>
      <c r="I122" s="114" t="str">
        <f t="shared" si="9"/>
        <v/>
      </c>
      <c r="J122" s="59" t="str">
        <f t="shared" si="7"/>
        <v/>
      </c>
      <c r="K122" s="59" t="str">
        <f t="shared" si="8"/>
        <v/>
      </c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91"/>
      <c r="AR122" s="91"/>
      <c r="AS122" s="91"/>
      <c r="AT122" s="91"/>
      <c r="AU122" s="91"/>
      <c r="AV122" s="91"/>
      <c r="AW122" s="91"/>
      <c r="AX122" s="91"/>
      <c r="AY122" s="170"/>
      <c r="AZ122" s="167"/>
    </row>
    <row r="123" spans="1:52" x14ac:dyDescent="0.25">
      <c r="A123" s="83"/>
      <c r="B123" s="84"/>
      <c r="C123" s="84"/>
      <c r="D123" s="85"/>
      <c r="E123" s="95"/>
      <c r="F123" s="84"/>
      <c r="G123" s="84"/>
      <c r="H123" s="84"/>
      <c r="I123" s="114" t="str">
        <f t="shared" si="9"/>
        <v/>
      </c>
      <c r="J123" s="59" t="str">
        <f t="shared" si="7"/>
        <v/>
      </c>
      <c r="K123" s="59" t="str">
        <f t="shared" si="8"/>
        <v/>
      </c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91"/>
      <c r="AR123" s="91"/>
      <c r="AS123" s="91"/>
      <c r="AT123" s="91"/>
      <c r="AU123" s="91"/>
      <c r="AV123" s="91"/>
      <c r="AW123" s="91"/>
      <c r="AX123" s="91"/>
      <c r="AY123" s="170"/>
      <c r="AZ123" s="167"/>
    </row>
    <row r="124" spans="1:52" x14ac:dyDescent="0.25">
      <c r="A124" s="83"/>
      <c r="B124" s="84"/>
      <c r="C124" s="84"/>
      <c r="D124" s="85"/>
      <c r="E124" s="95"/>
      <c r="F124" s="84"/>
      <c r="G124" s="84"/>
      <c r="H124" s="84"/>
      <c r="I124" s="114" t="str">
        <f t="shared" si="9"/>
        <v/>
      </c>
      <c r="J124" s="59" t="str">
        <f t="shared" si="7"/>
        <v/>
      </c>
      <c r="K124" s="59" t="str">
        <f t="shared" si="8"/>
        <v/>
      </c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91"/>
      <c r="AR124" s="91"/>
      <c r="AS124" s="91"/>
      <c r="AT124" s="91"/>
      <c r="AU124" s="91"/>
      <c r="AV124" s="91"/>
      <c r="AW124" s="91"/>
      <c r="AX124" s="91"/>
      <c r="AY124" s="170"/>
      <c r="AZ124" s="167"/>
    </row>
    <row r="125" spans="1:52" x14ac:dyDescent="0.25">
      <c r="A125" s="83"/>
      <c r="B125" s="84"/>
      <c r="C125" s="84"/>
      <c r="D125" s="85"/>
      <c r="E125" s="95"/>
      <c r="F125" s="84"/>
      <c r="G125" s="84"/>
      <c r="H125" s="84"/>
      <c r="I125" s="114" t="str">
        <f t="shared" si="9"/>
        <v/>
      </c>
      <c r="J125" s="59" t="str">
        <f t="shared" si="7"/>
        <v/>
      </c>
      <c r="K125" s="59" t="str">
        <f t="shared" si="8"/>
        <v/>
      </c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91"/>
      <c r="AR125" s="91"/>
      <c r="AS125" s="91"/>
      <c r="AT125" s="91"/>
      <c r="AU125" s="91"/>
      <c r="AV125" s="91"/>
      <c r="AW125" s="91"/>
      <c r="AX125" s="91"/>
      <c r="AY125" s="170"/>
      <c r="AZ125" s="167"/>
    </row>
    <row r="126" spans="1:52" x14ac:dyDescent="0.25">
      <c r="A126" s="83"/>
      <c r="B126" s="84"/>
      <c r="C126" s="84"/>
      <c r="D126" s="85"/>
      <c r="E126" s="95"/>
      <c r="F126" s="84"/>
      <c r="G126" s="84"/>
      <c r="H126" s="84"/>
      <c r="I126" s="114" t="str">
        <f t="shared" si="9"/>
        <v/>
      </c>
      <c r="J126" s="59" t="str">
        <f t="shared" si="7"/>
        <v/>
      </c>
      <c r="K126" s="59" t="str">
        <f t="shared" si="8"/>
        <v/>
      </c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91"/>
      <c r="AR126" s="91"/>
      <c r="AS126" s="91"/>
      <c r="AT126" s="91"/>
      <c r="AU126" s="91"/>
      <c r="AV126" s="91"/>
      <c r="AW126" s="91"/>
      <c r="AX126" s="91"/>
      <c r="AY126" s="170"/>
      <c r="AZ126" s="167"/>
    </row>
    <row r="127" spans="1:52" x14ac:dyDescent="0.25">
      <c r="A127" s="83"/>
      <c r="B127" s="84"/>
      <c r="C127" s="84"/>
      <c r="D127" s="85"/>
      <c r="E127" s="95"/>
      <c r="F127" s="84"/>
      <c r="G127" s="84"/>
      <c r="H127" s="84"/>
      <c r="I127" s="114" t="str">
        <f t="shared" si="9"/>
        <v/>
      </c>
      <c r="J127" s="59" t="str">
        <f t="shared" ref="J127:J160" si="10">IF(COUNTA(L127:AP127)=0,"",COUNTA(L127:AP127))</f>
        <v/>
      </c>
      <c r="K127" s="59" t="str">
        <f t="shared" ref="K127:K160" si="11">IF(SUM(L127:AP127)=0,"",SUM(L127:AP127))</f>
        <v/>
      </c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91"/>
      <c r="AR127" s="91"/>
      <c r="AS127" s="91"/>
      <c r="AT127" s="91"/>
      <c r="AU127" s="91"/>
      <c r="AV127" s="91"/>
      <c r="AW127" s="91"/>
      <c r="AX127" s="91"/>
      <c r="AY127" s="170"/>
      <c r="AZ127" s="167"/>
    </row>
    <row r="128" spans="1:52" x14ac:dyDescent="0.25">
      <c r="A128" s="83"/>
      <c r="B128" s="84"/>
      <c r="C128" s="84"/>
      <c r="D128" s="85"/>
      <c r="E128" s="95"/>
      <c r="F128" s="84"/>
      <c r="G128" s="84"/>
      <c r="H128" s="84"/>
      <c r="I128" s="114" t="str">
        <f t="shared" si="9"/>
        <v/>
      </c>
      <c r="J128" s="59" t="str">
        <f t="shared" si="10"/>
        <v/>
      </c>
      <c r="K128" s="59" t="str">
        <f t="shared" si="11"/>
        <v/>
      </c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91"/>
      <c r="AR128" s="91"/>
      <c r="AS128" s="91"/>
      <c r="AT128" s="91"/>
      <c r="AU128" s="91"/>
      <c r="AV128" s="91"/>
      <c r="AW128" s="91"/>
      <c r="AX128" s="91"/>
      <c r="AY128" s="170"/>
      <c r="AZ128" s="167"/>
    </row>
    <row r="129" spans="1:52" x14ac:dyDescent="0.25">
      <c r="A129" s="83"/>
      <c r="B129" s="84"/>
      <c r="C129" s="84"/>
      <c r="D129" s="85"/>
      <c r="E129" s="95"/>
      <c r="F129" s="84"/>
      <c r="G129" s="84"/>
      <c r="H129" s="84"/>
      <c r="I129" s="114" t="str">
        <f t="shared" si="9"/>
        <v/>
      </c>
      <c r="J129" s="59" t="str">
        <f t="shared" si="10"/>
        <v/>
      </c>
      <c r="K129" s="59" t="str">
        <f t="shared" si="11"/>
        <v/>
      </c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91"/>
      <c r="AR129" s="91"/>
      <c r="AS129" s="91"/>
      <c r="AT129" s="91"/>
      <c r="AU129" s="91"/>
      <c r="AV129" s="91"/>
      <c r="AW129" s="91"/>
      <c r="AX129" s="91"/>
      <c r="AY129" s="170"/>
      <c r="AZ129" s="167"/>
    </row>
    <row r="130" spans="1:52" x14ac:dyDescent="0.25">
      <c r="A130" s="83"/>
      <c r="B130" s="84"/>
      <c r="C130" s="84"/>
      <c r="D130" s="85"/>
      <c r="E130" s="95"/>
      <c r="F130" s="84"/>
      <c r="G130" s="84"/>
      <c r="H130" s="84"/>
      <c r="I130" s="114" t="str">
        <f t="shared" si="9"/>
        <v/>
      </c>
      <c r="J130" s="59" t="str">
        <f t="shared" si="10"/>
        <v/>
      </c>
      <c r="K130" s="59" t="str">
        <f t="shared" si="11"/>
        <v/>
      </c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91"/>
      <c r="AR130" s="91"/>
      <c r="AS130" s="91"/>
      <c r="AT130" s="91"/>
      <c r="AU130" s="91"/>
      <c r="AV130" s="91"/>
      <c r="AW130" s="91"/>
      <c r="AX130" s="91"/>
      <c r="AY130" s="170"/>
      <c r="AZ130" s="167"/>
    </row>
    <row r="131" spans="1:52" x14ac:dyDescent="0.25">
      <c r="A131" s="83"/>
      <c r="B131" s="84"/>
      <c r="C131" s="84"/>
      <c r="D131" s="85"/>
      <c r="E131" s="95"/>
      <c r="F131" s="84"/>
      <c r="G131" s="84"/>
      <c r="H131" s="84"/>
      <c r="I131" s="114" t="str">
        <f t="shared" si="9"/>
        <v/>
      </c>
      <c r="J131" s="59" t="str">
        <f t="shared" si="10"/>
        <v/>
      </c>
      <c r="K131" s="59" t="str">
        <f t="shared" si="11"/>
        <v/>
      </c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91"/>
      <c r="AR131" s="91"/>
      <c r="AS131" s="91"/>
      <c r="AT131" s="91"/>
      <c r="AU131" s="91"/>
      <c r="AV131" s="91"/>
      <c r="AW131" s="91"/>
      <c r="AX131" s="91"/>
      <c r="AY131" s="170"/>
      <c r="AZ131" s="167"/>
    </row>
    <row r="132" spans="1:52" x14ac:dyDescent="0.25">
      <c r="A132" s="83"/>
      <c r="B132" s="84"/>
      <c r="C132" s="84"/>
      <c r="D132" s="85"/>
      <c r="E132" s="95"/>
      <c r="F132" s="84"/>
      <c r="G132" s="84"/>
      <c r="H132" s="84"/>
      <c r="I132" s="114" t="str">
        <f t="shared" si="9"/>
        <v/>
      </c>
      <c r="J132" s="59" t="str">
        <f t="shared" si="10"/>
        <v/>
      </c>
      <c r="K132" s="59" t="str">
        <f t="shared" si="11"/>
        <v/>
      </c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91"/>
      <c r="AR132" s="91"/>
      <c r="AS132" s="91"/>
      <c r="AT132" s="91"/>
      <c r="AU132" s="91"/>
      <c r="AV132" s="91"/>
      <c r="AW132" s="91"/>
      <c r="AX132" s="91"/>
      <c r="AY132" s="170"/>
      <c r="AZ132" s="167"/>
    </row>
    <row r="133" spans="1:52" x14ac:dyDescent="0.25">
      <c r="A133" s="83"/>
      <c r="B133" s="84"/>
      <c r="C133" s="84"/>
      <c r="D133" s="85"/>
      <c r="E133" s="95"/>
      <c r="F133" s="84"/>
      <c r="G133" s="84"/>
      <c r="H133" s="84"/>
      <c r="I133" s="114" t="str">
        <f t="shared" si="9"/>
        <v/>
      </c>
      <c r="J133" s="59" t="str">
        <f t="shared" si="10"/>
        <v/>
      </c>
      <c r="K133" s="59" t="str">
        <f t="shared" si="11"/>
        <v/>
      </c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91"/>
      <c r="AR133" s="91"/>
      <c r="AS133" s="91"/>
      <c r="AT133" s="91"/>
      <c r="AU133" s="91"/>
      <c r="AV133" s="91"/>
      <c r="AW133" s="91"/>
      <c r="AX133" s="91"/>
      <c r="AY133" s="170"/>
      <c r="AZ133" s="167"/>
    </row>
    <row r="134" spans="1:52" x14ac:dyDescent="0.25">
      <c r="A134" s="83"/>
      <c r="B134" s="84"/>
      <c r="C134" s="84"/>
      <c r="D134" s="85"/>
      <c r="E134" s="95"/>
      <c r="F134" s="84"/>
      <c r="G134" s="84"/>
      <c r="H134" s="84"/>
      <c r="I134" s="114" t="str">
        <f t="shared" si="9"/>
        <v/>
      </c>
      <c r="J134" s="59" t="str">
        <f t="shared" si="10"/>
        <v/>
      </c>
      <c r="K134" s="59" t="str">
        <f t="shared" si="11"/>
        <v/>
      </c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91"/>
      <c r="AR134" s="91"/>
      <c r="AS134" s="91"/>
      <c r="AT134" s="91"/>
      <c r="AU134" s="91"/>
      <c r="AV134" s="91"/>
      <c r="AW134" s="91"/>
      <c r="AX134" s="91"/>
      <c r="AY134" s="170"/>
      <c r="AZ134" s="167"/>
    </row>
    <row r="135" spans="1:52" x14ac:dyDescent="0.25">
      <c r="A135" s="83"/>
      <c r="B135" s="84"/>
      <c r="C135" s="84"/>
      <c r="D135" s="85"/>
      <c r="E135" s="95"/>
      <c r="F135" s="84"/>
      <c r="G135" s="84"/>
      <c r="H135" s="84"/>
      <c r="I135" s="114" t="str">
        <f t="shared" si="9"/>
        <v/>
      </c>
      <c r="J135" s="59" t="str">
        <f t="shared" si="10"/>
        <v/>
      </c>
      <c r="K135" s="59" t="str">
        <f t="shared" si="11"/>
        <v/>
      </c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91"/>
      <c r="AR135" s="91"/>
      <c r="AS135" s="91"/>
      <c r="AT135" s="91"/>
      <c r="AU135" s="91"/>
      <c r="AV135" s="91"/>
      <c r="AW135" s="91"/>
      <c r="AX135" s="91"/>
      <c r="AY135" s="170"/>
      <c r="AZ135" s="167"/>
    </row>
    <row r="136" spans="1:52" x14ac:dyDescent="0.25">
      <c r="A136" s="83"/>
      <c r="B136" s="84"/>
      <c r="C136" s="84"/>
      <c r="D136" s="85"/>
      <c r="E136" s="95"/>
      <c r="F136" s="84"/>
      <c r="G136" s="84"/>
      <c r="H136" s="84"/>
      <c r="I136" s="114" t="str">
        <f t="shared" si="9"/>
        <v/>
      </c>
      <c r="J136" s="59" t="str">
        <f t="shared" si="10"/>
        <v/>
      </c>
      <c r="K136" s="59" t="str">
        <f t="shared" si="11"/>
        <v/>
      </c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91"/>
      <c r="AR136" s="91"/>
      <c r="AS136" s="91"/>
      <c r="AT136" s="91"/>
      <c r="AU136" s="91"/>
      <c r="AV136" s="91"/>
      <c r="AW136" s="91"/>
      <c r="AX136" s="91"/>
      <c r="AY136" s="170"/>
      <c r="AZ136" s="167"/>
    </row>
    <row r="137" spans="1:52" x14ac:dyDescent="0.25">
      <c r="A137" s="83"/>
      <c r="B137" s="84"/>
      <c r="C137" s="84"/>
      <c r="D137" s="85"/>
      <c r="E137" s="95"/>
      <c r="F137" s="84"/>
      <c r="G137" s="84"/>
      <c r="H137" s="84"/>
      <c r="I137" s="114" t="str">
        <f t="shared" si="9"/>
        <v/>
      </c>
      <c r="J137" s="59" t="str">
        <f t="shared" si="10"/>
        <v/>
      </c>
      <c r="K137" s="59" t="str">
        <f t="shared" si="11"/>
        <v/>
      </c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91"/>
      <c r="AR137" s="91"/>
      <c r="AS137" s="91"/>
      <c r="AT137" s="91"/>
      <c r="AU137" s="91"/>
      <c r="AV137" s="91"/>
      <c r="AW137" s="91"/>
      <c r="AX137" s="91"/>
      <c r="AY137" s="170"/>
      <c r="AZ137" s="167"/>
    </row>
    <row r="138" spans="1:52" x14ac:dyDescent="0.25">
      <c r="A138" s="83"/>
      <c r="B138" s="84"/>
      <c r="C138" s="84"/>
      <c r="D138" s="85"/>
      <c r="E138" s="95"/>
      <c r="F138" s="84"/>
      <c r="G138" s="84"/>
      <c r="H138" s="84"/>
      <c r="I138" s="114" t="str">
        <f t="shared" si="9"/>
        <v/>
      </c>
      <c r="J138" s="59" t="str">
        <f t="shared" si="10"/>
        <v/>
      </c>
      <c r="K138" s="59" t="str">
        <f t="shared" si="11"/>
        <v/>
      </c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91"/>
      <c r="AR138" s="91"/>
      <c r="AS138" s="91"/>
      <c r="AT138" s="91"/>
      <c r="AU138" s="91"/>
      <c r="AV138" s="91"/>
      <c r="AW138" s="91"/>
      <c r="AX138" s="91"/>
      <c r="AY138" s="170"/>
      <c r="AZ138" s="167"/>
    </row>
    <row r="139" spans="1:52" x14ac:dyDescent="0.25">
      <c r="A139" s="83"/>
      <c r="B139" s="84"/>
      <c r="C139" s="84"/>
      <c r="D139" s="85"/>
      <c r="E139" s="95"/>
      <c r="F139" s="84"/>
      <c r="G139" s="84"/>
      <c r="H139" s="84"/>
      <c r="I139" s="114" t="str">
        <f t="shared" si="9"/>
        <v/>
      </c>
      <c r="J139" s="59" t="str">
        <f t="shared" si="10"/>
        <v/>
      </c>
      <c r="K139" s="59" t="str">
        <f t="shared" si="11"/>
        <v/>
      </c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91"/>
      <c r="AR139" s="91"/>
      <c r="AS139" s="91"/>
      <c r="AT139" s="91"/>
      <c r="AU139" s="91"/>
      <c r="AV139" s="91"/>
      <c r="AW139" s="91"/>
      <c r="AX139" s="91"/>
      <c r="AY139" s="170"/>
      <c r="AZ139" s="167"/>
    </row>
    <row r="140" spans="1:52" x14ac:dyDescent="0.25">
      <c r="A140" s="83"/>
      <c r="B140" s="84"/>
      <c r="C140" s="84"/>
      <c r="D140" s="85"/>
      <c r="E140" s="95"/>
      <c r="F140" s="84"/>
      <c r="G140" s="84"/>
      <c r="H140" s="84"/>
      <c r="I140" s="114" t="str">
        <f t="shared" si="9"/>
        <v/>
      </c>
      <c r="J140" s="59" t="str">
        <f t="shared" si="10"/>
        <v/>
      </c>
      <c r="K140" s="59" t="str">
        <f t="shared" si="11"/>
        <v/>
      </c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91"/>
      <c r="AR140" s="91"/>
      <c r="AS140" s="91"/>
      <c r="AT140" s="91"/>
      <c r="AU140" s="91"/>
      <c r="AV140" s="91"/>
      <c r="AW140" s="91"/>
      <c r="AX140" s="91"/>
      <c r="AY140" s="170"/>
      <c r="AZ140" s="167"/>
    </row>
    <row r="141" spans="1:52" x14ac:dyDescent="0.25">
      <c r="A141" s="83"/>
      <c r="B141" s="84"/>
      <c r="C141" s="84"/>
      <c r="D141" s="85"/>
      <c r="E141" s="95"/>
      <c r="F141" s="84"/>
      <c r="G141" s="84"/>
      <c r="H141" s="84"/>
      <c r="I141" s="114" t="str">
        <f t="shared" si="9"/>
        <v/>
      </c>
      <c r="J141" s="59" t="str">
        <f t="shared" si="10"/>
        <v/>
      </c>
      <c r="K141" s="59" t="str">
        <f t="shared" si="11"/>
        <v/>
      </c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91"/>
      <c r="AR141" s="91"/>
      <c r="AS141" s="91"/>
      <c r="AT141" s="91"/>
      <c r="AU141" s="91"/>
      <c r="AV141" s="91"/>
      <c r="AW141" s="91"/>
      <c r="AX141" s="91"/>
      <c r="AY141" s="170"/>
      <c r="AZ141" s="167"/>
    </row>
    <row r="142" spans="1:52" x14ac:dyDescent="0.25">
      <c r="A142" s="83"/>
      <c r="B142" s="84"/>
      <c r="C142" s="84"/>
      <c r="D142" s="85"/>
      <c r="E142" s="95"/>
      <c r="F142" s="84"/>
      <c r="G142" s="84"/>
      <c r="H142" s="84"/>
      <c r="I142" s="114" t="str">
        <f t="shared" si="9"/>
        <v/>
      </c>
      <c r="J142" s="59" t="str">
        <f t="shared" si="10"/>
        <v/>
      </c>
      <c r="K142" s="59" t="str">
        <f t="shared" si="11"/>
        <v/>
      </c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91"/>
      <c r="AR142" s="91"/>
      <c r="AS142" s="91"/>
      <c r="AT142" s="91"/>
      <c r="AU142" s="91"/>
      <c r="AV142" s="91"/>
      <c r="AW142" s="91"/>
      <c r="AX142" s="91"/>
      <c r="AY142" s="170"/>
      <c r="AZ142" s="167"/>
    </row>
    <row r="143" spans="1:52" x14ac:dyDescent="0.25">
      <c r="A143" s="83"/>
      <c r="B143" s="84"/>
      <c r="C143" s="84"/>
      <c r="D143" s="85"/>
      <c r="E143" s="95"/>
      <c r="F143" s="84"/>
      <c r="G143" s="84"/>
      <c r="H143" s="84"/>
      <c r="I143" s="114" t="str">
        <f t="shared" si="9"/>
        <v/>
      </c>
      <c r="J143" s="59" t="str">
        <f t="shared" si="10"/>
        <v/>
      </c>
      <c r="K143" s="59" t="str">
        <f t="shared" si="11"/>
        <v/>
      </c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91"/>
      <c r="AR143" s="91"/>
      <c r="AS143" s="91"/>
      <c r="AT143" s="91"/>
      <c r="AU143" s="91"/>
      <c r="AV143" s="91"/>
      <c r="AW143" s="91"/>
      <c r="AX143" s="91"/>
      <c r="AY143" s="170"/>
      <c r="AZ143" s="167"/>
    </row>
    <row r="144" spans="1:52" x14ac:dyDescent="0.25">
      <c r="A144" s="83"/>
      <c r="B144" s="84"/>
      <c r="C144" s="84"/>
      <c r="D144" s="85"/>
      <c r="E144" s="95"/>
      <c r="F144" s="84"/>
      <c r="G144" s="84"/>
      <c r="H144" s="84"/>
      <c r="I144" s="114" t="str">
        <f t="shared" ref="I144:I160" si="12">IF(A144&lt;&gt;"",SUM(AQ144:AX144),"")</f>
        <v/>
      </c>
      <c r="J144" s="59" t="str">
        <f t="shared" si="10"/>
        <v/>
      </c>
      <c r="K144" s="59" t="str">
        <f t="shared" si="11"/>
        <v/>
      </c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91"/>
      <c r="AR144" s="91"/>
      <c r="AS144" s="91"/>
      <c r="AT144" s="91"/>
      <c r="AU144" s="91"/>
      <c r="AV144" s="91"/>
      <c r="AW144" s="91"/>
      <c r="AX144" s="91"/>
      <c r="AY144" s="170"/>
      <c r="AZ144" s="167"/>
    </row>
    <row r="145" spans="1:52" x14ac:dyDescent="0.25">
      <c r="A145" s="83"/>
      <c r="B145" s="84"/>
      <c r="C145" s="84"/>
      <c r="D145" s="85"/>
      <c r="E145" s="95"/>
      <c r="F145" s="84"/>
      <c r="G145" s="84"/>
      <c r="H145" s="84"/>
      <c r="I145" s="114" t="str">
        <f t="shared" si="12"/>
        <v/>
      </c>
      <c r="J145" s="59" t="str">
        <f t="shared" si="10"/>
        <v/>
      </c>
      <c r="K145" s="59" t="str">
        <f t="shared" si="11"/>
        <v/>
      </c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91"/>
      <c r="AR145" s="91"/>
      <c r="AS145" s="91"/>
      <c r="AT145" s="91"/>
      <c r="AU145" s="91"/>
      <c r="AV145" s="91"/>
      <c r="AW145" s="91"/>
      <c r="AX145" s="91"/>
      <c r="AY145" s="170"/>
      <c r="AZ145" s="167"/>
    </row>
    <row r="146" spans="1:52" x14ac:dyDescent="0.25">
      <c r="A146" s="83"/>
      <c r="B146" s="84"/>
      <c r="C146" s="84"/>
      <c r="D146" s="85"/>
      <c r="E146" s="95"/>
      <c r="F146" s="84"/>
      <c r="G146" s="84"/>
      <c r="H146" s="84"/>
      <c r="I146" s="114" t="str">
        <f t="shared" si="12"/>
        <v/>
      </c>
      <c r="J146" s="59" t="str">
        <f t="shared" si="10"/>
        <v/>
      </c>
      <c r="K146" s="59" t="str">
        <f t="shared" si="11"/>
        <v/>
      </c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91"/>
      <c r="AR146" s="91"/>
      <c r="AS146" s="91"/>
      <c r="AT146" s="91"/>
      <c r="AU146" s="91"/>
      <c r="AV146" s="91"/>
      <c r="AW146" s="91"/>
      <c r="AX146" s="91"/>
      <c r="AY146" s="170"/>
      <c r="AZ146" s="167"/>
    </row>
    <row r="147" spans="1:52" x14ac:dyDescent="0.25">
      <c r="A147" s="83"/>
      <c r="B147" s="84"/>
      <c r="C147" s="84"/>
      <c r="D147" s="85"/>
      <c r="E147" s="95"/>
      <c r="F147" s="84"/>
      <c r="G147" s="84"/>
      <c r="H147" s="84"/>
      <c r="I147" s="114" t="str">
        <f t="shared" si="12"/>
        <v/>
      </c>
      <c r="J147" s="59" t="str">
        <f t="shared" si="10"/>
        <v/>
      </c>
      <c r="K147" s="59" t="str">
        <f t="shared" si="11"/>
        <v/>
      </c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91"/>
      <c r="AR147" s="91"/>
      <c r="AS147" s="91"/>
      <c r="AT147" s="91"/>
      <c r="AU147" s="91"/>
      <c r="AV147" s="91"/>
      <c r="AW147" s="91"/>
      <c r="AX147" s="91"/>
      <c r="AY147" s="170"/>
      <c r="AZ147" s="167"/>
    </row>
    <row r="148" spans="1:52" x14ac:dyDescent="0.25">
      <c r="A148" s="83"/>
      <c r="B148" s="84"/>
      <c r="C148" s="84"/>
      <c r="D148" s="85"/>
      <c r="E148" s="95"/>
      <c r="F148" s="84"/>
      <c r="G148" s="84"/>
      <c r="H148" s="84"/>
      <c r="I148" s="114" t="str">
        <f t="shared" si="12"/>
        <v/>
      </c>
      <c r="J148" s="59" t="str">
        <f t="shared" si="10"/>
        <v/>
      </c>
      <c r="K148" s="59" t="str">
        <f t="shared" si="11"/>
        <v/>
      </c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91"/>
      <c r="AR148" s="91"/>
      <c r="AS148" s="91"/>
      <c r="AT148" s="91"/>
      <c r="AU148" s="91"/>
      <c r="AV148" s="91"/>
      <c r="AW148" s="91"/>
      <c r="AX148" s="91"/>
      <c r="AY148" s="170"/>
      <c r="AZ148" s="167"/>
    </row>
    <row r="149" spans="1:52" x14ac:dyDescent="0.25">
      <c r="A149" s="83"/>
      <c r="B149" s="84"/>
      <c r="C149" s="84"/>
      <c r="D149" s="85"/>
      <c r="E149" s="95"/>
      <c r="F149" s="84"/>
      <c r="G149" s="84"/>
      <c r="H149" s="84"/>
      <c r="I149" s="114" t="str">
        <f t="shared" si="12"/>
        <v/>
      </c>
      <c r="J149" s="59" t="str">
        <f t="shared" si="10"/>
        <v/>
      </c>
      <c r="K149" s="59" t="str">
        <f t="shared" si="11"/>
        <v/>
      </c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91"/>
      <c r="AR149" s="91"/>
      <c r="AS149" s="91"/>
      <c r="AT149" s="91"/>
      <c r="AU149" s="91"/>
      <c r="AV149" s="91"/>
      <c r="AW149" s="91"/>
      <c r="AX149" s="91"/>
      <c r="AY149" s="170"/>
      <c r="AZ149" s="167"/>
    </row>
    <row r="150" spans="1:52" x14ac:dyDescent="0.25">
      <c r="A150" s="83"/>
      <c r="B150" s="84"/>
      <c r="C150" s="84"/>
      <c r="D150" s="85"/>
      <c r="E150" s="95"/>
      <c r="F150" s="84"/>
      <c r="G150" s="84"/>
      <c r="H150" s="84"/>
      <c r="I150" s="114" t="str">
        <f t="shared" si="12"/>
        <v/>
      </c>
      <c r="J150" s="59" t="str">
        <f t="shared" si="10"/>
        <v/>
      </c>
      <c r="K150" s="59" t="str">
        <f t="shared" si="11"/>
        <v/>
      </c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91"/>
      <c r="AR150" s="91"/>
      <c r="AS150" s="91"/>
      <c r="AT150" s="91"/>
      <c r="AU150" s="91"/>
      <c r="AV150" s="91"/>
      <c r="AW150" s="91"/>
      <c r="AX150" s="91"/>
      <c r="AY150" s="170"/>
      <c r="AZ150" s="167"/>
    </row>
    <row r="151" spans="1:52" x14ac:dyDescent="0.25">
      <c r="A151" s="83"/>
      <c r="B151" s="84"/>
      <c r="C151" s="84"/>
      <c r="D151" s="85"/>
      <c r="E151" s="95"/>
      <c r="F151" s="84"/>
      <c r="G151" s="84"/>
      <c r="H151" s="84"/>
      <c r="I151" s="114" t="str">
        <f t="shared" si="12"/>
        <v/>
      </c>
      <c r="J151" s="59" t="str">
        <f t="shared" si="10"/>
        <v/>
      </c>
      <c r="K151" s="59" t="str">
        <f t="shared" si="11"/>
        <v/>
      </c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91"/>
      <c r="AR151" s="91"/>
      <c r="AS151" s="91"/>
      <c r="AT151" s="91"/>
      <c r="AU151" s="91"/>
      <c r="AV151" s="91"/>
      <c r="AW151" s="91"/>
      <c r="AX151" s="91"/>
      <c r="AY151" s="170"/>
      <c r="AZ151" s="167"/>
    </row>
    <row r="152" spans="1:52" x14ac:dyDescent="0.25">
      <c r="A152" s="83"/>
      <c r="B152" s="84"/>
      <c r="C152" s="84"/>
      <c r="D152" s="85"/>
      <c r="E152" s="95"/>
      <c r="F152" s="84"/>
      <c r="G152" s="84"/>
      <c r="H152" s="84"/>
      <c r="I152" s="114" t="str">
        <f t="shared" si="12"/>
        <v/>
      </c>
      <c r="J152" s="59" t="str">
        <f t="shared" si="10"/>
        <v/>
      </c>
      <c r="K152" s="59" t="str">
        <f t="shared" si="11"/>
        <v/>
      </c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91"/>
      <c r="AR152" s="91"/>
      <c r="AS152" s="91"/>
      <c r="AT152" s="91"/>
      <c r="AU152" s="91"/>
      <c r="AV152" s="91"/>
      <c r="AW152" s="91"/>
      <c r="AX152" s="91"/>
      <c r="AY152" s="170"/>
      <c r="AZ152" s="167"/>
    </row>
    <row r="153" spans="1:52" x14ac:dyDescent="0.25">
      <c r="A153" s="83"/>
      <c r="B153" s="84"/>
      <c r="C153" s="84"/>
      <c r="D153" s="85"/>
      <c r="E153" s="95"/>
      <c r="F153" s="84"/>
      <c r="G153" s="84"/>
      <c r="H153" s="84"/>
      <c r="I153" s="114" t="str">
        <f t="shared" si="12"/>
        <v/>
      </c>
      <c r="J153" s="59" t="str">
        <f t="shared" si="10"/>
        <v/>
      </c>
      <c r="K153" s="59" t="str">
        <f t="shared" si="11"/>
        <v/>
      </c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91"/>
      <c r="AR153" s="91"/>
      <c r="AS153" s="91"/>
      <c r="AT153" s="91"/>
      <c r="AU153" s="91"/>
      <c r="AV153" s="91"/>
      <c r="AW153" s="91"/>
      <c r="AX153" s="91"/>
      <c r="AY153" s="170"/>
      <c r="AZ153" s="167"/>
    </row>
    <row r="154" spans="1:52" x14ac:dyDescent="0.25">
      <c r="A154" s="83"/>
      <c r="B154" s="84"/>
      <c r="C154" s="84"/>
      <c r="D154" s="85"/>
      <c r="E154" s="95"/>
      <c r="F154" s="84"/>
      <c r="G154" s="84"/>
      <c r="H154" s="84"/>
      <c r="I154" s="114" t="str">
        <f t="shared" si="12"/>
        <v/>
      </c>
      <c r="J154" s="59" t="str">
        <f t="shared" si="10"/>
        <v/>
      </c>
      <c r="K154" s="59" t="str">
        <f t="shared" si="11"/>
        <v/>
      </c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91"/>
      <c r="AR154" s="91"/>
      <c r="AS154" s="91"/>
      <c r="AT154" s="91"/>
      <c r="AU154" s="91"/>
      <c r="AV154" s="91"/>
      <c r="AW154" s="91"/>
      <c r="AX154" s="91"/>
      <c r="AY154" s="170"/>
      <c r="AZ154" s="167"/>
    </row>
    <row r="155" spans="1:52" x14ac:dyDescent="0.25">
      <c r="A155" s="83"/>
      <c r="B155" s="84"/>
      <c r="C155" s="84"/>
      <c r="D155" s="85"/>
      <c r="E155" s="95"/>
      <c r="F155" s="84"/>
      <c r="G155" s="84"/>
      <c r="H155" s="84"/>
      <c r="I155" s="114" t="str">
        <f t="shared" si="12"/>
        <v/>
      </c>
      <c r="J155" s="59" t="str">
        <f t="shared" si="10"/>
        <v/>
      </c>
      <c r="K155" s="59" t="str">
        <f t="shared" si="11"/>
        <v/>
      </c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91"/>
      <c r="AR155" s="91"/>
      <c r="AS155" s="91"/>
      <c r="AT155" s="91"/>
      <c r="AU155" s="91"/>
      <c r="AV155" s="91"/>
      <c r="AW155" s="91"/>
      <c r="AX155" s="91"/>
      <c r="AY155" s="170"/>
      <c r="AZ155" s="167"/>
    </row>
    <row r="156" spans="1:52" x14ac:dyDescent="0.25">
      <c r="A156" s="83"/>
      <c r="B156" s="84"/>
      <c r="C156" s="84"/>
      <c r="D156" s="85"/>
      <c r="E156" s="95"/>
      <c r="F156" s="84"/>
      <c r="G156" s="84"/>
      <c r="H156" s="84"/>
      <c r="I156" s="114" t="str">
        <f t="shared" si="12"/>
        <v/>
      </c>
      <c r="J156" s="59" t="str">
        <f t="shared" si="10"/>
        <v/>
      </c>
      <c r="K156" s="59" t="str">
        <f t="shared" si="11"/>
        <v/>
      </c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91"/>
      <c r="AR156" s="91"/>
      <c r="AS156" s="91"/>
      <c r="AT156" s="91"/>
      <c r="AU156" s="91"/>
      <c r="AV156" s="91"/>
      <c r="AW156" s="91"/>
      <c r="AX156" s="91"/>
      <c r="AY156" s="170"/>
      <c r="AZ156" s="167"/>
    </row>
    <row r="157" spans="1:52" x14ac:dyDescent="0.25">
      <c r="A157" s="83"/>
      <c r="B157" s="84"/>
      <c r="C157" s="84"/>
      <c r="D157" s="85"/>
      <c r="E157" s="95"/>
      <c r="F157" s="84"/>
      <c r="G157" s="84"/>
      <c r="H157" s="84"/>
      <c r="I157" s="114" t="str">
        <f t="shared" si="12"/>
        <v/>
      </c>
      <c r="J157" s="59" t="str">
        <f t="shared" si="10"/>
        <v/>
      </c>
      <c r="K157" s="59" t="str">
        <f t="shared" si="11"/>
        <v/>
      </c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91"/>
      <c r="AR157" s="91"/>
      <c r="AS157" s="91"/>
      <c r="AT157" s="91"/>
      <c r="AU157" s="91"/>
      <c r="AV157" s="91"/>
      <c r="AW157" s="91"/>
      <c r="AX157" s="91"/>
      <c r="AY157" s="170"/>
      <c r="AZ157" s="167"/>
    </row>
    <row r="158" spans="1:52" x14ac:dyDescent="0.25">
      <c r="A158" s="83"/>
      <c r="B158" s="84"/>
      <c r="C158" s="84"/>
      <c r="D158" s="85"/>
      <c r="E158" s="95"/>
      <c r="F158" s="84"/>
      <c r="G158" s="84"/>
      <c r="H158" s="84"/>
      <c r="I158" s="114" t="str">
        <f t="shared" si="12"/>
        <v/>
      </c>
      <c r="J158" s="59" t="str">
        <f t="shared" si="10"/>
        <v/>
      </c>
      <c r="K158" s="59" t="str">
        <f t="shared" si="11"/>
        <v/>
      </c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91"/>
      <c r="AR158" s="91"/>
      <c r="AS158" s="91"/>
      <c r="AT158" s="91"/>
      <c r="AU158" s="91"/>
      <c r="AV158" s="91"/>
      <c r="AW158" s="91"/>
      <c r="AX158" s="91"/>
      <c r="AY158" s="170"/>
      <c r="AZ158" s="167"/>
    </row>
    <row r="159" spans="1:52" x14ac:dyDescent="0.25">
      <c r="A159" s="83"/>
      <c r="B159" s="84"/>
      <c r="C159" s="84"/>
      <c r="D159" s="85"/>
      <c r="E159" s="95"/>
      <c r="F159" s="84"/>
      <c r="G159" s="84"/>
      <c r="H159" s="84"/>
      <c r="I159" s="114" t="str">
        <f t="shared" si="12"/>
        <v/>
      </c>
      <c r="J159" s="59" t="str">
        <f t="shared" si="10"/>
        <v/>
      </c>
      <c r="K159" s="59" t="str">
        <f t="shared" si="11"/>
        <v/>
      </c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91"/>
      <c r="AR159" s="91"/>
      <c r="AS159" s="91"/>
      <c r="AT159" s="91"/>
      <c r="AU159" s="91"/>
      <c r="AV159" s="91"/>
      <c r="AW159" s="91"/>
      <c r="AX159" s="91"/>
      <c r="AY159" s="170"/>
      <c r="AZ159" s="167"/>
    </row>
    <row r="160" spans="1:52" x14ac:dyDescent="0.25">
      <c r="A160" s="83"/>
      <c r="B160" s="84"/>
      <c r="C160" s="84"/>
      <c r="D160" s="85"/>
      <c r="E160" s="95"/>
      <c r="F160" s="84"/>
      <c r="G160" s="84"/>
      <c r="H160" s="84"/>
      <c r="I160" s="114" t="str">
        <f t="shared" si="12"/>
        <v/>
      </c>
      <c r="J160" s="59" t="str">
        <f t="shared" si="10"/>
        <v/>
      </c>
      <c r="K160" s="59" t="str">
        <f t="shared" si="11"/>
        <v/>
      </c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91"/>
      <c r="AR160" s="91"/>
      <c r="AS160" s="91"/>
      <c r="AT160" s="91"/>
      <c r="AU160" s="91"/>
      <c r="AV160" s="91"/>
      <c r="AW160" s="91"/>
      <c r="AX160" s="91"/>
      <c r="AY160" s="170"/>
      <c r="AZ160" s="167"/>
    </row>
    <row r="161" spans="1:52" ht="3" customHeight="1" x14ac:dyDescent="0.25">
      <c r="A161" s="61"/>
      <c r="B161" s="62"/>
      <c r="C161" s="62"/>
      <c r="D161" s="63"/>
      <c r="E161" s="64"/>
      <c r="F161" s="65"/>
      <c r="G161" s="65"/>
      <c r="H161" s="65"/>
      <c r="I161" s="113"/>
      <c r="J161" s="66"/>
      <c r="K161" s="66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8"/>
      <c r="AR161" s="68"/>
      <c r="AS161" s="68"/>
      <c r="AT161" s="68"/>
      <c r="AU161" s="68"/>
      <c r="AV161" s="68"/>
      <c r="AW161" s="68"/>
      <c r="AX161" s="68"/>
      <c r="AY161" s="176"/>
      <c r="AZ161" s="167"/>
    </row>
    <row r="162" spans="1:52" s="73" customFormat="1" ht="19.8" customHeight="1" x14ac:dyDescent="0.25">
      <c r="A162" s="341" t="s">
        <v>15</v>
      </c>
      <c r="B162" s="342"/>
      <c r="C162" s="342"/>
      <c r="D162" s="343"/>
      <c r="E162" s="69"/>
      <c r="F162" s="70"/>
      <c r="G162" s="70"/>
      <c r="H162" s="70"/>
      <c r="I162" s="113">
        <f>SUM(I15:I160)</f>
        <v>0</v>
      </c>
      <c r="J162" s="71"/>
      <c r="K162" s="71"/>
      <c r="L162" s="72">
        <f t="shared" ref="L162:AP162" si="13">SUM(L15:L160)</f>
        <v>0</v>
      </c>
      <c r="M162" s="72">
        <f t="shared" si="13"/>
        <v>0</v>
      </c>
      <c r="N162" s="72">
        <f t="shared" si="13"/>
        <v>0</v>
      </c>
      <c r="O162" s="72">
        <f t="shared" si="13"/>
        <v>0</v>
      </c>
      <c r="P162" s="72">
        <f t="shared" si="13"/>
        <v>0</v>
      </c>
      <c r="Q162" s="72">
        <f t="shared" si="13"/>
        <v>0</v>
      </c>
      <c r="R162" s="72">
        <f t="shared" si="13"/>
        <v>0</v>
      </c>
      <c r="S162" s="72">
        <f t="shared" si="13"/>
        <v>0</v>
      </c>
      <c r="T162" s="72">
        <f t="shared" si="13"/>
        <v>0</v>
      </c>
      <c r="U162" s="72">
        <f t="shared" si="13"/>
        <v>0</v>
      </c>
      <c r="V162" s="72">
        <f t="shared" si="13"/>
        <v>0</v>
      </c>
      <c r="W162" s="72">
        <f t="shared" si="13"/>
        <v>0</v>
      </c>
      <c r="X162" s="72">
        <f t="shared" si="13"/>
        <v>0</v>
      </c>
      <c r="Y162" s="72">
        <f t="shared" si="13"/>
        <v>0</v>
      </c>
      <c r="Z162" s="72">
        <f t="shared" si="13"/>
        <v>0</v>
      </c>
      <c r="AA162" s="72">
        <f t="shared" si="13"/>
        <v>0</v>
      </c>
      <c r="AB162" s="72">
        <f t="shared" si="13"/>
        <v>0</v>
      </c>
      <c r="AC162" s="72">
        <f t="shared" si="13"/>
        <v>0</v>
      </c>
      <c r="AD162" s="72">
        <f t="shared" si="13"/>
        <v>0</v>
      </c>
      <c r="AE162" s="72">
        <f t="shared" si="13"/>
        <v>0</v>
      </c>
      <c r="AF162" s="72">
        <f t="shared" si="13"/>
        <v>0</v>
      </c>
      <c r="AG162" s="72">
        <f t="shared" si="13"/>
        <v>0</v>
      </c>
      <c r="AH162" s="72">
        <f t="shared" si="13"/>
        <v>0</v>
      </c>
      <c r="AI162" s="72">
        <f t="shared" si="13"/>
        <v>0</v>
      </c>
      <c r="AJ162" s="72">
        <f t="shared" si="13"/>
        <v>0</v>
      </c>
      <c r="AK162" s="72">
        <f t="shared" si="13"/>
        <v>0</v>
      </c>
      <c r="AL162" s="72">
        <f t="shared" si="13"/>
        <v>0</v>
      </c>
      <c r="AM162" s="72">
        <f t="shared" si="13"/>
        <v>0</v>
      </c>
      <c r="AN162" s="72">
        <f t="shared" si="13"/>
        <v>0</v>
      </c>
      <c r="AO162" s="72">
        <f t="shared" si="13"/>
        <v>0</v>
      </c>
      <c r="AP162" s="72">
        <f t="shared" si="13"/>
        <v>0</v>
      </c>
      <c r="AQ162" s="68">
        <f t="shared" ref="AQ162:AX162" si="14">SUMPRODUCT(($E$15:$E$160="Salesman")*AQ15:AQ160)</f>
        <v>0</v>
      </c>
      <c r="AR162" s="68">
        <f t="shared" si="14"/>
        <v>0</v>
      </c>
      <c r="AS162" s="68">
        <f t="shared" si="14"/>
        <v>0</v>
      </c>
      <c r="AT162" s="68">
        <f t="shared" si="14"/>
        <v>0</v>
      </c>
      <c r="AU162" s="68">
        <f t="shared" si="14"/>
        <v>0</v>
      </c>
      <c r="AV162" s="68">
        <f t="shared" si="14"/>
        <v>0</v>
      </c>
      <c r="AW162" s="68">
        <f t="shared" si="14"/>
        <v>0</v>
      </c>
      <c r="AX162" s="68">
        <f t="shared" si="14"/>
        <v>0</v>
      </c>
      <c r="AY162" s="176"/>
      <c r="AZ162" s="169"/>
    </row>
    <row r="163" spans="1:52" ht="19.8" customHeight="1" x14ac:dyDescent="0.3">
      <c r="D163" s="97" t="s">
        <v>26</v>
      </c>
      <c r="E163" s="125" t="s">
        <v>27</v>
      </c>
      <c r="F163" s="75" t="s">
        <v>25</v>
      </c>
      <c r="G163" s="75"/>
      <c r="H163" s="278" t="s">
        <v>79</v>
      </c>
      <c r="I163" s="203" t="s">
        <v>80</v>
      </c>
      <c r="J163" s="202" t="s">
        <v>81</v>
      </c>
      <c r="K163" s="202" t="s">
        <v>82</v>
      </c>
      <c r="L163" s="330" t="s">
        <v>83</v>
      </c>
      <c r="M163" s="330"/>
      <c r="N163" s="330"/>
      <c r="O163" s="263" t="s">
        <v>84</v>
      </c>
      <c r="AQ163" s="96"/>
      <c r="AZ163" s="161"/>
    </row>
    <row r="164" spans="1:52" x14ac:dyDescent="0.25">
      <c r="D164" s="50"/>
      <c r="E164" s="126"/>
      <c r="F164" s="86"/>
      <c r="G164" s="86"/>
      <c r="H164" s="158"/>
      <c r="I164" s="158"/>
      <c r="J164" s="77">
        <f>IF($E164&lt;&gt;"",VLOOKUP($E164,รายละเอียดการคิด!$B$15:$AW$257,28,0)*$H164,0)+IF($E164&lt;&gt;"",VLOOKUP($E164,รายละเอียดการคิด!$B$15:$AW$257,29,0)*$I164,0)</f>
        <v>0</v>
      </c>
      <c r="K164" s="77">
        <f>IF($E164&lt;&gt;"",VLOOKUP($E164,รายละเอียดการคิด!$B$15:$AW$257,37,0)*$H164,0)+IF($E164&lt;&gt;"",VLOOKUP($E164,รายละเอียดการคิด!$B$15:$AW$257,38,0)*$I164,0)</f>
        <v>0</v>
      </c>
      <c r="L164" s="329">
        <f>IF($E164&lt;&gt;"",VLOOKUP($E164,รายละเอียดการคิด!$B$15:$AW$257,46,0)*$H164,0)+IF($E164&lt;&gt;"",VLOOKUP($E164,รายละเอียดการคิด!$B$15:$AW$257,47,0)*$I164,0)</f>
        <v>0</v>
      </c>
      <c r="M164" s="329"/>
      <c r="N164" s="329"/>
      <c r="AZ164" s="161"/>
    </row>
    <row r="165" spans="1:52" x14ac:dyDescent="0.25">
      <c r="D165" s="43"/>
      <c r="E165" s="126"/>
      <c r="F165" s="86"/>
      <c r="G165" s="86"/>
      <c r="H165" s="158"/>
      <c r="I165" s="158"/>
      <c r="J165" s="77">
        <f>IF($E165&lt;&gt;"",VLOOKUP($E165,รายละเอียดการคิด!$B$15:$AW$257,28,0)*$H165,0)+IF($E165&lt;&gt;"",VLOOKUP($E165,รายละเอียดการคิด!$B$15:$AW$257,29,0)*$I165,0)</f>
        <v>0</v>
      </c>
      <c r="K165" s="77">
        <f>IF($E165&lt;&gt;"",VLOOKUP($E165,รายละเอียดการคิด!$B$15:$AW$257,37,0)*$H165,0)+IF($E165&lt;&gt;"",VLOOKUP($E165,รายละเอียดการคิด!$B$15:$AW$257,38,0)*$I165,0)</f>
        <v>0</v>
      </c>
      <c r="L165" s="329">
        <f>IF($E165&lt;&gt;"",VLOOKUP($E165,รายละเอียดการคิด!$B$15:$AW$257,46,0)*$H165,0)+IF($E165&lt;&gt;"",VLOOKUP($E165,รายละเอียดการคิด!$B$15:$AW$257,47,0)*$I165,0)</f>
        <v>0</v>
      </c>
      <c r="M165" s="329"/>
      <c r="N165" s="329"/>
      <c r="AZ165" s="161"/>
    </row>
    <row r="166" spans="1:52" x14ac:dyDescent="0.25">
      <c r="E166" s="126"/>
      <c r="F166" s="86"/>
      <c r="G166" s="86"/>
      <c r="H166" s="158"/>
      <c r="I166" s="158"/>
      <c r="J166" s="77">
        <f>IF($E166&lt;&gt;"",VLOOKUP($E166,รายละเอียดการคิด!$B$15:$AW$257,28,0)*$H166,0)+IF($E166&lt;&gt;"",VLOOKUP($E166,รายละเอียดการคิด!$B$15:$AW$257,29,0)*$I166,0)</f>
        <v>0</v>
      </c>
      <c r="K166" s="77">
        <f>IF($E166&lt;&gt;"",VLOOKUP($E166,รายละเอียดการคิด!$B$15:$AW$257,37,0)*$H166,0)+IF($E166&lt;&gt;"",VLOOKUP($E166,รายละเอียดการคิด!$B$15:$AW$257,38,0)*$I166,0)</f>
        <v>0</v>
      </c>
      <c r="L166" s="329">
        <f>IF($E166&lt;&gt;"",VLOOKUP($E166,รายละเอียดการคิด!$B$15:$AW$257,46,0)*$H166,0)+IF($E166&lt;&gt;"",VLOOKUP($E166,รายละเอียดการคิด!$B$15:$AW$257,47,0)*$I166,0)</f>
        <v>0</v>
      </c>
      <c r="M166" s="329"/>
      <c r="N166" s="329"/>
      <c r="AZ166" s="161"/>
    </row>
    <row r="167" spans="1:52" x14ac:dyDescent="0.25">
      <c r="E167" s="126"/>
      <c r="F167" s="87"/>
      <c r="G167" s="87"/>
      <c r="H167" s="159"/>
      <c r="I167" s="159"/>
      <c r="J167" s="77">
        <f>IF($E167&lt;&gt;"",VLOOKUP($E167,รายละเอียดการคิด!$B$15:$AW$257,28,0)*$H167,0)+IF($E167&lt;&gt;"",VLOOKUP($E167,รายละเอียดการคิด!$B$15:$AW$257,29,0)*$I167,0)</f>
        <v>0</v>
      </c>
      <c r="K167" s="77">
        <f>IF($E167&lt;&gt;"",VLOOKUP($E167,รายละเอียดการคิด!$B$15:$AW$257,37,0)*$H167,0)+IF($E167&lt;&gt;"",VLOOKUP($E167,รายละเอียดการคิด!$B$15:$AW$257,38,0)*$I167,0)</f>
        <v>0</v>
      </c>
      <c r="L167" s="329">
        <f>IF($E167&lt;&gt;"",VLOOKUP($E167,รายละเอียดการคิด!$B$15:$AW$257,46,0)*$H167,0)+IF($E167&lt;&gt;"",VLOOKUP($E167,รายละเอียดการคิด!$B$15:$AW$257,47,0)*$I167,0)</f>
        <v>0</v>
      </c>
      <c r="M167" s="329"/>
      <c r="N167" s="329"/>
      <c r="AZ167" s="161"/>
    </row>
    <row r="168" spans="1:52" x14ac:dyDescent="0.25">
      <c r="E168" s="126"/>
      <c r="F168" s="87"/>
      <c r="G168" s="87"/>
      <c r="H168" s="159"/>
      <c r="I168" s="159"/>
      <c r="J168" s="77">
        <f>IF($E168&lt;&gt;"",VLOOKUP($E168,รายละเอียดการคิด!$B$15:$AW$257,28,0)*$H168,0)+IF($E168&lt;&gt;"",VLOOKUP($E168,รายละเอียดการคิด!$B$15:$AW$257,29,0)*$I168,0)</f>
        <v>0</v>
      </c>
      <c r="K168" s="77">
        <f>IF($E168&lt;&gt;"",VLOOKUP($E168,รายละเอียดการคิด!$B$15:$AW$257,37,0)*$H168,0)+IF($E168&lt;&gt;"",VLOOKUP($E168,รายละเอียดการคิด!$B$15:$AW$257,38,0)*$I168,0)</f>
        <v>0</v>
      </c>
      <c r="L168" s="329">
        <f>IF($E168&lt;&gt;"",VLOOKUP($E168,รายละเอียดการคิด!$B$15:$AW$257,46,0)*$H168,0)+IF($E168&lt;&gt;"",VLOOKUP($E168,รายละเอียดการคิด!$B$15:$AW$257,47,0)*$I168,0)</f>
        <v>0</v>
      </c>
      <c r="M168" s="329"/>
      <c r="N168" s="329"/>
      <c r="AZ168" s="161"/>
    </row>
    <row r="169" spans="1:52" x14ac:dyDescent="0.25">
      <c r="E169" s="126"/>
      <c r="F169" s="87"/>
      <c r="G169" s="87"/>
      <c r="H169" s="159"/>
      <c r="I169" s="159"/>
      <c r="J169" s="77">
        <f>IF($E169&lt;&gt;"",VLOOKUP($E169,รายละเอียดการคิด!$B$15:$AW$257,28,0)*$H169,0)+IF($E169&lt;&gt;"",VLOOKUP($E169,รายละเอียดการคิด!$B$15:$AW$257,29,0)*$I169,0)</f>
        <v>0</v>
      </c>
      <c r="K169" s="77">
        <f>IF($E169&lt;&gt;"",VLOOKUP($E169,รายละเอียดการคิด!$B$15:$AW$257,37,0)*$H169,0)+IF($E169&lt;&gt;"",VLOOKUP($E169,รายละเอียดการคิด!$B$15:$AW$257,38,0)*$I169,0)</f>
        <v>0</v>
      </c>
      <c r="L169" s="329">
        <f>IF($E169&lt;&gt;"",VLOOKUP($E169,รายละเอียดการคิด!$B$15:$AW$257,46,0)*$H169,0)+IF($E169&lt;&gt;"",VLOOKUP($E169,รายละเอียดการคิด!$B$15:$AW$257,47,0)*$I169,0)</f>
        <v>0</v>
      </c>
      <c r="M169" s="329"/>
      <c r="N169" s="329"/>
      <c r="AZ169" s="161"/>
    </row>
    <row r="170" spans="1:52" x14ac:dyDescent="0.25">
      <c r="E170" s="126"/>
      <c r="F170" s="87"/>
      <c r="G170" s="87"/>
      <c r="H170" s="159"/>
      <c r="I170" s="159"/>
      <c r="J170" s="77">
        <f>IF($E170&lt;&gt;"",VLOOKUP($E170,รายละเอียดการคิด!$B$15:$AW$257,28,0)*$H170,0)+IF($E170&lt;&gt;"",VLOOKUP($E170,รายละเอียดการคิด!$B$15:$AW$257,29,0)*$I170,0)</f>
        <v>0</v>
      </c>
      <c r="K170" s="77">
        <f>IF($E170&lt;&gt;"",VLOOKUP($E170,รายละเอียดการคิด!$B$15:$AW$257,37,0)*$H170,0)+IF($E170&lt;&gt;"",VLOOKUP($E170,รายละเอียดการคิด!$B$15:$AW$257,38,0)*$I170,0)</f>
        <v>0</v>
      </c>
      <c r="L170" s="329">
        <f>IF($E170&lt;&gt;"",VLOOKUP($E170,รายละเอียดการคิด!$B$15:$AW$257,46,0)*$H170,0)+IF($E170&lt;&gt;"",VLOOKUP($E170,รายละเอียดการคิด!$B$15:$AW$257,47,0)*$I170,0)</f>
        <v>0</v>
      </c>
      <c r="M170" s="329"/>
      <c r="N170" s="329"/>
      <c r="AZ170" s="161"/>
    </row>
    <row r="171" spans="1:52" x14ac:dyDescent="0.25">
      <c r="E171" s="126"/>
      <c r="F171" s="87"/>
      <c r="G171" s="87"/>
      <c r="H171" s="158"/>
      <c r="I171" s="158"/>
      <c r="J171" s="77">
        <f>IF($E171&lt;&gt;"",VLOOKUP($E171,รายละเอียดการคิด!$B$15:$AW$257,28,0)*$H171,0)+IF($E171&lt;&gt;"",VLOOKUP($E171,รายละเอียดการคิด!$B$15:$AW$257,29,0)*$I171,0)</f>
        <v>0</v>
      </c>
      <c r="K171" s="77">
        <f>IF($E171&lt;&gt;"",VLOOKUP($E171,รายละเอียดการคิด!$B$15:$AW$257,37,0)*$H171,0)+IF($E171&lt;&gt;"",VLOOKUP($E171,รายละเอียดการคิด!$B$15:$AW$257,38,0)*$I171,0)</f>
        <v>0</v>
      </c>
      <c r="L171" s="329">
        <f>IF($E171&lt;&gt;"",VLOOKUP($E171,รายละเอียดการคิด!$B$15:$AW$257,46,0)*$H171,0)+IF($E171&lt;&gt;"",VLOOKUP($E171,รายละเอียดการคิด!$B$15:$AW$257,47,0)*$I171,0)</f>
        <v>0</v>
      </c>
      <c r="M171" s="329"/>
      <c r="N171" s="329"/>
      <c r="AZ171" s="161"/>
    </row>
    <row r="172" spans="1:52" x14ac:dyDescent="0.25">
      <c r="E172" s="126"/>
      <c r="F172" s="87"/>
      <c r="G172" s="87"/>
      <c r="H172" s="158"/>
      <c r="I172" s="158"/>
      <c r="J172" s="77">
        <f>IF($E172&lt;&gt;"",VLOOKUP($E172,รายละเอียดการคิด!$B$15:$AW$257,28,0)*$H172,0)+IF($E172&lt;&gt;"",VLOOKUP($E172,รายละเอียดการคิด!$B$15:$AW$257,29,0)*$I172,0)</f>
        <v>0</v>
      </c>
      <c r="K172" s="77">
        <f>IF($E172&lt;&gt;"",VLOOKUP($E172,รายละเอียดการคิด!$B$15:$AW$257,37,0)*$H172,0)+IF($E172&lt;&gt;"",VLOOKUP($E172,รายละเอียดการคิด!$B$15:$AW$257,38,0)*$I172,0)</f>
        <v>0</v>
      </c>
      <c r="L172" s="329">
        <f>IF($E172&lt;&gt;"",VLOOKUP($E172,รายละเอียดการคิด!$B$15:$AW$257,46,0)*$H172,0)+IF($E172&lt;&gt;"",VLOOKUP($E172,รายละเอียดการคิด!$B$15:$AW$257,47,0)*$I172,0)</f>
        <v>0</v>
      </c>
      <c r="M172" s="329"/>
      <c r="N172" s="329"/>
      <c r="AZ172" s="161"/>
    </row>
    <row r="173" spans="1:52" x14ac:dyDescent="0.25">
      <c r="E173" s="126"/>
      <c r="F173" s="87"/>
      <c r="G173" s="87"/>
      <c r="H173" s="158"/>
      <c r="I173" s="158"/>
      <c r="J173" s="77">
        <f>IF($E173&lt;&gt;"",VLOOKUP($E173,รายละเอียดการคิด!$B$15:$AW$257,28,0)*$H173,0)+IF($E173&lt;&gt;"",VLOOKUP($E173,รายละเอียดการคิด!$B$15:$AW$257,29,0)*$I173,0)</f>
        <v>0</v>
      </c>
      <c r="K173" s="77">
        <f>IF($E173&lt;&gt;"",VLOOKUP($E173,รายละเอียดการคิด!$B$15:$AW$257,37,0)*$H173,0)+IF($E173&lt;&gt;"",VLOOKUP($E173,รายละเอียดการคิด!$B$15:$AW$257,38,0)*$I173,0)</f>
        <v>0</v>
      </c>
      <c r="L173" s="329">
        <f>IF($E173&lt;&gt;"",VLOOKUP($E173,รายละเอียดการคิด!$B$15:$AW$257,46,0)*$H173,0)+IF($E173&lt;&gt;"",VLOOKUP($E173,รายละเอียดการคิด!$B$15:$AW$257,47,0)*$I173,0)</f>
        <v>0</v>
      </c>
      <c r="M173" s="329"/>
      <c r="N173" s="329"/>
      <c r="AZ173" s="161"/>
    </row>
    <row r="174" spans="1:52" x14ac:dyDescent="0.25">
      <c r="E174" s="126"/>
      <c r="F174" s="87"/>
      <c r="G174" s="87"/>
      <c r="H174" s="158"/>
      <c r="I174" s="158"/>
      <c r="J174" s="77">
        <f>IF($E174&lt;&gt;"",VLOOKUP($E174,รายละเอียดการคิด!$B$15:$AW$257,28,0)*$H174,0)+IF($E174&lt;&gt;"",VLOOKUP($E174,รายละเอียดการคิด!$B$15:$AW$257,29,0)*$I174,0)</f>
        <v>0</v>
      </c>
      <c r="K174" s="77">
        <f>IF($E174&lt;&gt;"",VLOOKUP($E174,รายละเอียดการคิด!$B$15:$AW$257,37,0)*$H174,0)+IF($E174&lt;&gt;"",VLOOKUP($E174,รายละเอียดการคิด!$B$15:$AW$257,38,0)*$I174,0)</f>
        <v>0</v>
      </c>
      <c r="L174" s="329">
        <f>IF($E174&lt;&gt;"",VLOOKUP($E174,รายละเอียดการคิด!$B$15:$AW$257,46,0)*$H174,0)+IF($E174&lt;&gt;"",VLOOKUP($E174,รายละเอียดการคิด!$B$15:$AW$257,47,0)*$I174,0)</f>
        <v>0</v>
      </c>
      <c r="M174" s="329"/>
      <c r="N174" s="329"/>
      <c r="AZ174" s="161"/>
    </row>
    <row r="175" spans="1:52" x14ac:dyDescent="0.25">
      <c r="E175" s="126"/>
      <c r="F175" s="87"/>
      <c r="G175" s="87"/>
      <c r="H175" s="87"/>
      <c r="I175" s="158"/>
      <c r="J175" s="77">
        <f>IF($E175&lt;&gt;"",VLOOKUP($E175,รายละเอียดการคิด!$B$15:$AW$257,28,0)*$H175,0)+IF($E175&lt;&gt;"",VLOOKUP($E175,รายละเอียดการคิด!$B$15:$AW$257,29,0)*$I175,0)</f>
        <v>0</v>
      </c>
      <c r="K175" s="77">
        <f>IF($E175&lt;&gt;"",VLOOKUP($E175,รายละเอียดการคิด!$B$15:$AW$257,37,0)*$H175,0)+IF($E175&lt;&gt;"",VLOOKUP($E175,รายละเอียดการคิด!$B$15:$AW$257,38,0)*$I175,0)</f>
        <v>0</v>
      </c>
      <c r="L175" s="329">
        <f>IF($E175&lt;&gt;"",VLOOKUP($E175,รายละเอียดการคิด!$B$15:$AW$257,46,0)*$H175,0)+IF($E175&lt;&gt;"",VLOOKUP($E175,รายละเอียดการคิด!$B$15:$AW$257,47,0)*$I175,0)</f>
        <v>0</v>
      </c>
      <c r="M175" s="329"/>
      <c r="N175" s="329"/>
      <c r="AZ175" s="161"/>
    </row>
    <row r="176" spans="1:52" x14ac:dyDescent="0.25">
      <c r="E176" s="126"/>
      <c r="F176" s="87"/>
      <c r="G176" s="87"/>
      <c r="H176" s="87"/>
      <c r="I176" s="158"/>
      <c r="J176" s="77">
        <f>IF($E176&lt;&gt;"",VLOOKUP($E176,รายละเอียดการคิด!$B$15:$AW$257,28,0)*$H176,0)+IF($E176&lt;&gt;"",VLOOKUP($E176,รายละเอียดการคิด!$B$15:$AW$257,29,0)*$I176,0)</f>
        <v>0</v>
      </c>
      <c r="K176" s="77">
        <f>IF($E176&lt;&gt;"",VLOOKUP($E176,รายละเอียดการคิด!$B$15:$AW$257,37,0)*$H176,0)+IF($E176&lt;&gt;"",VLOOKUP($E176,รายละเอียดการคิด!$B$15:$AW$257,38,0)*$I176,0)</f>
        <v>0</v>
      </c>
      <c r="L176" s="329">
        <f>IF($E176&lt;&gt;"",VLOOKUP($E176,รายละเอียดการคิด!$B$15:$AW$257,46,0)*$H176,0)+IF($E176&lt;&gt;"",VLOOKUP($E176,รายละเอียดการคิด!$B$15:$AW$257,47,0)*$I176,0)</f>
        <v>0</v>
      </c>
      <c r="M176" s="329"/>
      <c r="N176" s="329"/>
      <c r="AZ176" s="161"/>
    </row>
    <row r="177" spans="5:52" x14ac:dyDescent="0.25">
      <c r="E177" s="126"/>
      <c r="F177" s="87"/>
      <c r="G177" s="87"/>
      <c r="H177" s="87"/>
      <c r="I177" s="158"/>
      <c r="J177" s="77">
        <f>IF($E177&lt;&gt;"",VLOOKUP($E177,รายละเอียดการคิด!$B$15:$AW$257,28,0)*$H177,0)+IF($E177&lt;&gt;"",VLOOKUP($E177,รายละเอียดการคิด!$B$15:$AW$257,29,0)*$I177,0)</f>
        <v>0</v>
      </c>
      <c r="K177" s="77">
        <f>IF($E177&lt;&gt;"",VLOOKUP($E177,รายละเอียดการคิด!$B$15:$AW$257,37,0)*$H177,0)+IF($E177&lt;&gt;"",VLOOKUP($E177,รายละเอียดการคิด!$B$15:$AW$257,38,0)*$I177,0)</f>
        <v>0</v>
      </c>
      <c r="L177" s="329">
        <f>IF($E177&lt;&gt;"",VLOOKUP($E177,รายละเอียดการคิด!$B$15:$AW$257,46,0)*$H177,0)+IF($E177&lt;&gt;"",VLOOKUP($E177,รายละเอียดการคิด!$B$15:$AW$257,47,0)*$I177,0)</f>
        <v>0</v>
      </c>
      <c r="M177" s="329"/>
      <c r="N177" s="329"/>
      <c r="AZ177" s="161"/>
    </row>
    <row r="178" spans="5:52" x14ac:dyDescent="0.25">
      <c r="E178" s="126"/>
      <c r="F178" s="87"/>
      <c r="G178" s="87"/>
      <c r="H178" s="87"/>
      <c r="I178" s="158"/>
      <c r="J178" s="77">
        <f>IF($E178&lt;&gt;"",VLOOKUP($E178,รายละเอียดการคิด!$B$15:$AW$257,28,0)*$H178,0)+IF($E178&lt;&gt;"",VLOOKUP($E178,รายละเอียดการคิด!$B$15:$AW$257,29,0)*$I178,0)</f>
        <v>0</v>
      </c>
      <c r="K178" s="77">
        <f>IF($E178&lt;&gt;"",VLOOKUP($E178,รายละเอียดการคิด!$B$15:$AW$257,37,0)*$H178,0)+IF($E178&lt;&gt;"",VLOOKUP($E178,รายละเอียดการคิด!$B$15:$AW$257,38,0)*$I178,0)</f>
        <v>0</v>
      </c>
      <c r="L178" s="329">
        <f>IF($E178&lt;&gt;"",VLOOKUP($E178,รายละเอียดการคิด!$B$15:$AW$257,46,0)*$H178,0)+IF($E178&lt;&gt;"",VLOOKUP($E178,รายละเอียดการคิด!$B$15:$AW$257,47,0)*$I178,0)</f>
        <v>0</v>
      </c>
      <c r="M178" s="329"/>
      <c r="N178" s="329"/>
      <c r="AZ178" s="161"/>
    </row>
    <row r="179" spans="5:52" x14ac:dyDescent="0.25">
      <c r="E179" s="126"/>
      <c r="F179" s="87"/>
      <c r="G179" s="87"/>
      <c r="H179" s="87"/>
      <c r="I179" s="158"/>
      <c r="J179" s="77">
        <f>IF($E179&lt;&gt;"",VLOOKUP($E179,รายละเอียดการคิด!$B$15:$AW$257,28,0)*$H179,0)+IF($E179&lt;&gt;"",VLOOKUP($E179,รายละเอียดการคิด!$B$15:$AW$257,29,0)*$I179,0)</f>
        <v>0</v>
      </c>
      <c r="K179" s="77">
        <f>IF($E179&lt;&gt;"",VLOOKUP($E179,รายละเอียดการคิด!$B$15:$AW$257,37,0)*$H179,0)+IF($E179&lt;&gt;"",VLOOKUP($E179,รายละเอียดการคิด!$B$15:$AW$257,38,0)*$I179,0)</f>
        <v>0</v>
      </c>
      <c r="L179" s="329">
        <f>IF($E179&lt;&gt;"",VLOOKUP($E179,รายละเอียดการคิด!$B$15:$AW$257,46,0)*$H179,0)+IF($E179&lt;&gt;"",VLOOKUP($E179,รายละเอียดการคิด!$B$15:$AW$257,47,0)*$I179,0)</f>
        <v>0</v>
      </c>
      <c r="M179" s="329"/>
      <c r="N179" s="329"/>
      <c r="AZ179" s="161"/>
    </row>
    <row r="180" spans="5:52" x14ac:dyDescent="0.25">
      <c r="E180" s="126"/>
      <c r="F180" s="87"/>
      <c r="G180" s="87"/>
      <c r="H180" s="87"/>
      <c r="I180" s="158"/>
      <c r="J180" s="77">
        <f>IF($E180&lt;&gt;"",VLOOKUP($E180,รายละเอียดการคิด!$B$15:$AW$257,28,0)*$H180,0)+IF($E180&lt;&gt;"",VLOOKUP($E180,รายละเอียดการคิด!$B$15:$AW$257,29,0)*$I180,0)</f>
        <v>0</v>
      </c>
      <c r="K180" s="77">
        <f>IF($E180&lt;&gt;"",VLOOKUP($E180,รายละเอียดการคิด!$B$15:$AW$257,37,0)*$H180,0)+IF($E180&lt;&gt;"",VLOOKUP($E180,รายละเอียดการคิด!$B$15:$AW$257,38,0)*$I180,0)</f>
        <v>0</v>
      </c>
      <c r="L180" s="329">
        <f>IF($E180&lt;&gt;"",VLOOKUP($E180,รายละเอียดการคิด!$B$15:$AW$257,46,0)*$H180,0)+IF($E180&lt;&gt;"",VLOOKUP($E180,รายละเอียดการคิด!$B$15:$AW$257,47,0)*$I180,0)</f>
        <v>0</v>
      </c>
      <c r="M180" s="329"/>
      <c r="N180" s="329"/>
      <c r="AZ180" s="161"/>
    </row>
    <row r="181" spans="5:52" x14ac:dyDescent="0.25">
      <c r="E181" s="126"/>
      <c r="F181" s="87"/>
      <c r="G181" s="87"/>
      <c r="H181" s="87"/>
      <c r="I181" s="158"/>
      <c r="J181" s="77">
        <f>IF($E181&lt;&gt;"",VLOOKUP($E181,รายละเอียดการคิด!$B$15:$AW$257,28,0)*$H181,0)+IF($E181&lt;&gt;"",VLOOKUP($E181,รายละเอียดการคิด!$B$15:$AW$257,29,0)*$I181,0)</f>
        <v>0</v>
      </c>
      <c r="K181" s="77">
        <f>IF($E181&lt;&gt;"",VLOOKUP($E181,รายละเอียดการคิด!$B$15:$AW$257,37,0)*$H181,0)+IF($E181&lt;&gt;"",VLOOKUP($E181,รายละเอียดการคิด!$B$15:$AW$257,38,0)*$I181,0)</f>
        <v>0</v>
      </c>
      <c r="L181" s="329">
        <f>IF($E181&lt;&gt;"",VLOOKUP($E181,รายละเอียดการคิด!$B$15:$AW$257,46,0)*$H181,0)+IF($E181&lt;&gt;"",VLOOKUP($E181,รายละเอียดการคิด!$B$15:$AW$257,47,0)*$I181,0)</f>
        <v>0</v>
      </c>
      <c r="M181" s="329"/>
      <c r="N181" s="329"/>
      <c r="AZ181" s="161"/>
    </row>
    <row r="182" spans="5:52" x14ac:dyDescent="0.25">
      <c r="E182" s="126"/>
      <c r="F182" s="87"/>
      <c r="G182" s="87"/>
      <c r="H182" s="87"/>
      <c r="I182" s="158"/>
      <c r="J182" s="77">
        <f>IF($E182&lt;&gt;"",VLOOKUP($E182,รายละเอียดการคิด!$B$15:$AW$257,28,0)*$H182,0)+IF($E182&lt;&gt;"",VLOOKUP($E182,รายละเอียดการคิด!$B$15:$AW$257,29,0)*$I182,0)</f>
        <v>0</v>
      </c>
      <c r="K182" s="77">
        <f>IF($E182&lt;&gt;"",VLOOKUP($E182,รายละเอียดการคิด!$B$15:$AW$257,37,0)*$H182,0)+IF($E182&lt;&gt;"",VLOOKUP($E182,รายละเอียดการคิด!$B$15:$AW$257,38,0)*$I182,0)</f>
        <v>0</v>
      </c>
      <c r="L182" s="329">
        <f>IF($E182&lt;&gt;"",VLOOKUP($E182,รายละเอียดการคิด!$B$15:$AW$257,46,0)*$H182,0)+IF($E182&lt;&gt;"",VLOOKUP($E182,รายละเอียดการคิด!$B$15:$AW$257,47,0)*$I182,0)</f>
        <v>0</v>
      </c>
      <c r="M182" s="329"/>
      <c r="N182" s="329"/>
      <c r="AZ182" s="161"/>
    </row>
    <row r="183" spans="5:52" x14ac:dyDescent="0.25">
      <c r="E183" s="126"/>
      <c r="F183" s="87"/>
      <c r="G183" s="87"/>
      <c r="H183" s="87"/>
      <c r="I183" s="158"/>
      <c r="J183" s="77">
        <f>IF($E183&lt;&gt;"",VLOOKUP($E183,รายละเอียดการคิด!$B$15:$AW$257,28,0)*$H183,0)+IF($E183&lt;&gt;"",VLOOKUP($E183,รายละเอียดการคิด!$B$15:$AW$257,29,0)*$I183,0)</f>
        <v>0</v>
      </c>
      <c r="K183" s="77">
        <f>IF($E183&lt;&gt;"",VLOOKUP($E183,รายละเอียดการคิด!$B$15:$AW$257,37,0)*$H183,0)+IF($E183&lt;&gt;"",VLOOKUP($E183,รายละเอียดการคิด!$B$15:$AW$257,38,0)*$I183,0)</f>
        <v>0</v>
      </c>
      <c r="L183" s="329">
        <f>IF($E183&lt;&gt;"",VLOOKUP($E183,รายละเอียดการคิด!$B$15:$AW$257,46,0)*$H183,0)+IF($E183&lt;&gt;"",VLOOKUP($E183,รายละเอียดการคิด!$B$15:$AW$257,47,0)*$I183,0)</f>
        <v>0</v>
      </c>
      <c r="M183" s="329"/>
      <c r="N183" s="329"/>
      <c r="AZ183" s="161"/>
    </row>
    <row r="184" spans="5:52" x14ac:dyDescent="0.25">
      <c r="E184" s="126"/>
      <c r="F184" s="87"/>
      <c r="G184" s="87"/>
      <c r="H184" s="87"/>
      <c r="I184" s="158"/>
      <c r="J184" s="77">
        <f>IF($E184&lt;&gt;"",VLOOKUP($E184,รายละเอียดการคิด!$B$15:$AW$257,28,0)*$H184,0)+IF($E184&lt;&gt;"",VLOOKUP($E184,รายละเอียดการคิด!$B$15:$AW$257,29,0)*$I184,0)</f>
        <v>0</v>
      </c>
      <c r="K184" s="77">
        <f>IF($E184&lt;&gt;"",VLOOKUP($E184,รายละเอียดการคิด!$B$15:$AW$257,37,0)*$H184,0)+IF($E184&lt;&gt;"",VLOOKUP($E184,รายละเอียดการคิด!$B$15:$AW$257,38,0)*$I184,0)</f>
        <v>0</v>
      </c>
      <c r="L184" s="329">
        <f>IF($E184&lt;&gt;"",VLOOKUP($E184,รายละเอียดการคิด!$B$15:$AW$257,46,0)*$H184,0)+IF($E184&lt;&gt;"",VLOOKUP($E184,รายละเอียดการคิด!$B$15:$AW$257,47,0)*$I184,0)</f>
        <v>0</v>
      </c>
      <c r="M184" s="329"/>
      <c r="N184" s="329"/>
      <c r="AZ184" s="161"/>
    </row>
    <row r="185" spans="5:52" x14ac:dyDescent="0.25">
      <c r="E185" s="126"/>
      <c r="F185" s="87"/>
      <c r="G185" s="87"/>
      <c r="H185" s="87"/>
      <c r="I185" s="158"/>
      <c r="J185" s="77">
        <f>IF($E185&lt;&gt;"",VLOOKUP($E185,รายละเอียดการคิด!$B$15:$AW$257,28,0)*$H185,0)+IF($E185&lt;&gt;"",VLOOKUP($E185,รายละเอียดการคิด!$B$15:$AW$257,29,0)*$I185,0)</f>
        <v>0</v>
      </c>
      <c r="K185" s="77">
        <f>IF($E185&lt;&gt;"",VLOOKUP($E185,รายละเอียดการคิด!$B$15:$AW$257,37,0)*$H185,0)+IF($E185&lt;&gt;"",VLOOKUP($E185,รายละเอียดการคิด!$B$15:$AW$257,38,0)*$I185,0)</f>
        <v>0</v>
      </c>
      <c r="L185" s="329">
        <f>IF($E185&lt;&gt;"",VLOOKUP($E185,รายละเอียดการคิด!$B$15:$AW$257,46,0)*$H185,0)+IF($E185&lt;&gt;"",VLOOKUP($E185,รายละเอียดการคิด!$B$15:$AW$257,47,0)*$I185,0)</f>
        <v>0</v>
      </c>
      <c r="M185" s="329"/>
      <c r="N185" s="329"/>
      <c r="AZ185" s="161"/>
    </row>
    <row r="186" spans="5:52" x14ac:dyDescent="0.25">
      <c r="E186" s="126"/>
      <c r="F186" s="87"/>
      <c r="G186" s="87"/>
      <c r="H186" s="87"/>
      <c r="I186" s="158"/>
      <c r="J186" s="77">
        <f>IF($E186&lt;&gt;"",VLOOKUP($E186,รายละเอียดการคิด!$B$15:$AW$257,28,0)*$H186,0)+IF($E186&lt;&gt;"",VLOOKUP($E186,รายละเอียดการคิด!$B$15:$AW$257,29,0)*$I186,0)</f>
        <v>0</v>
      </c>
      <c r="K186" s="77">
        <f>IF($E186&lt;&gt;"",VLOOKUP($E186,รายละเอียดการคิด!$B$15:$AW$257,37,0)*$H186,0)+IF($E186&lt;&gt;"",VLOOKUP($E186,รายละเอียดการคิด!$B$15:$AW$257,38,0)*$I186,0)</f>
        <v>0</v>
      </c>
      <c r="L186" s="329">
        <f>IF($E186&lt;&gt;"",VLOOKUP($E186,รายละเอียดการคิด!$B$15:$AW$257,46,0)*$H186,0)+IF($E186&lt;&gt;"",VLOOKUP($E186,รายละเอียดการคิด!$B$15:$AW$257,47,0)*$I186,0)</f>
        <v>0</v>
      </c>
      <c r="M186" s="329"/>
      <c r="N186" s="329"/>
      <c r="AZ186" s="161"/>
    </row>
    <row r="187" spans="5:52" x14ac:dyDescent="0.25">
      <c r="E187" s="126"/>
      <c r="F187" s="87"/>
      <c r="G187" s="87"/>
      <c r="H187" s="87"/>
      <c r="I187" s="158"/>
      <c r="J187" s="77">
        <f>IF($E187&lt;&gt;"",VLOOKUP($E187,รายละเอียดการคิด!$B$15:$AW$257,28,0)*$H187,0)+IF($E187&lt;&gt;"",VLOOKUP($E187,รายละเอียดการคิด!$B$15:$AW$257,29,0)*$I187,0)</f>
        <v>0</v>
      </c>
      <c r="K187" s="77">
        <f>IF($E187&lt;&gt;"",VLOOKUP($E187,รายละเอียดการคิด!$B$15:$AW$257,37,0)*$H187,0)+IF($E187&lt;&gt;"",VLOOKUP($E187,รายละเอียดการคิด!$B$15:$AW$257,38,0)*$I187,0)</f>
        <v>0</v>
      </c>
      <c r="L187" s="329">
        <f>IF($E187&lt;&gt;"",VLOOKUP($E187,รายละเอียดการคิด!$B$15:$AW$257,46,0)*$H187,0)+IF($E187&lt;&gt;"",VLOOKUP($E187,รายละเอียดการคิด!$B$15:$AW$257,47,0)*$I187,0)</f>
        <v>0</v>
      </c>
      <c r="M187" s="329"/>
      <c r="N187" s="329"/>
      <c r="AZ187" s="161"/>
    </row>
    <row r="188" spans="5:52" x14ac:dyDescent="0.25">
      <c r="E188" s="126"/>
      <c r="F188" s="87"/>
      <c r="G188" s="87"/>
      <c r="H188" s="87"/>
      <c r="I188" s="158"/>
      <c r="J188" s="77">
        <f>IF($E188&lt;&gt;"",VLOOKUP($E188,รายละเอียดการคิด!$B$15:$AW$257,28,0)*$H188,0)+IF($E188&lt;&gt;"",VLOOKUP($E188,รายละเอียดการคิด!$B$15:$AW$257,29,0)*$I188,0)</f>
        <v>0</v>
      </c>
      <c r="K188" s="77">
        <f>IF($E188&lt;&gt;"",VLOOKUP($E188,รายละเอียดการคิด!$B$15:$AW$257,37,0)*$H188,0)+IF($E188&lt;&gt;"",VLOOKUP($E188,รายละเอียดการคิด!$B$15:$AW$257,38,0)*$I188,0)</f>
        <v>0</v>
      </c>
      <c r="L188" s="329">
        <f>IF($E188&lt;&gt;"",VLOOKUP($E188,รายละเอียดการคิด!$B$15:$AW$257,46,0)*$H188,0)+IF($E188&lt;&gt;"",VLOOKUP($E188,รายละเอียดการคิด!$B$15:$AW$257,47,0)*$I188,0)</f>
        <v>0</v>
      </c>
      <c r="M188" s="329"/>
      <c r="N188" s="329"/>
      <c r="AZ188" s="161"/>
    </row>
    <row r="189" spans="5:52" x14ac:dyDescent="0.25">
      <c r="E189" s="126"/>
      <c r="F189" s="87"/>
      <c r="G189" s="87"/>
      <c r="H189" s="87"/>
      <c r="I189" s="158"/>
      <c r="J189" s="77">
        <f>IF($E189&lt;&gt;"",VLOOKUP($E189,รายละเอียดการคิด!$B$15:$AW$257,28,0)*$H189,0)+IF($E189&lt;&gt;"",VLOOKUP($E189,รายละเอียดการคิด!$B$15:$AW$257,29,0)*$I189,0)</f>
        <v>0</v>
      </c>
      <c r="K189" s="77">
        <f>IF($E189&lt;&gt;"",VLOOKUP($E189,รายละเอียดการคิด!$B$15:$AW$257,37,0)*$H189,0)+IF($E189&lt;&gt;"",VLOOKUP($E189,รายละเอียดการคิด!$B$15:$AW$257,38,0)*$I189,0)</f>
        <v>0</v>
      </c>
      <c r="L189" s="329">
        <f>IF($E189&lt;&gt;"",VLOOKUP($E189,รายละเอียดการคิด!$B$15:$AW$257,46,0)*$H189,0)+IF($E189&lt;&gt;"",VLOOKUP($E189,รายละเอียดการคิด!$B$15:$AW$257,47,0)*$I189,0)</f>
        <v>0</v>
      </c>
      <c r="M189" s="329"/>
      <c r="N189" s="329"/>
      <c r="AZ189" s="161"/>
    </row>
    <row r="190" spans="5:52" x14ac:dyDescent="0.25">
      <c r="E190" s="126"/>
      <c r="F190" s="87"/>
      <c r="G190" s="87"/>
      <c r="H190" s="87"/>
      <c r="I190" s="158"/>
      <c r="J190" s="77">
        <f>IF($E190&lt;&gt;"",VLOOKUP($E190,รายละเอียดการคิด!$B$15:$AW$257,28,0)*$H190,0)+IF($E190&lt;&gt;"",VLOOKUP($E190,รายละเอียดการคิด!$B$15:$AW$257,29,0)*$I190,0)</f>
        <v>0</v>
      </c>
      <c r="K190" s="77">
        <f>IF($E190&lt;&gt;"",VLOOKUP($E190,รายละเอียดการคิด!$B$15:$AW$257,37,0)*$H190,0)+IF($E190&lt;&gt;"",VLOOKUP($E190,รายละเอียดการคิด!$B$15:$AW$257,38,0)*$I190,0)</f>
        <v>0</v>
      </c>
      <c r="L190" s="329">
        <f>IF($E190&lt;&gt;"",VLOOKUP($E190,รายละเอียดการคิด!$B$15:$AW$257,46,0)*$H190,0)+IF($E190&lt;&gt;"",VLOOKUP($E190,รายละเอียดการคิด!$B$15:$AW$257,47,0)*$I190,0)</f>
        <v>0</v>
      </c>
      <c r="M190" s="329"/>
      <c r="N190" s="329"/>
      <c r="AZ190" s="161"/>
    </row>
    <row r="191" spans="5:52" x14ac:dyDescent="0.25">
      <c r="E191" s="126"/>
      <c r="F191" s="87"/>
      <c r="G191" s="87"/>
      <c r="H191" s="87"/>
      <c r="I191" s="158"/>
      <c r="J191" s="77">
        <f>IF($E191&lt;&gt;"",VLOOKUP($E191,รายละเอียดการคิด!$B$15:$AW$257,28,0)*$H191,0)+IF($E191&lt;&gt;"",VLOOKUP($E191,รายละเอียดการคิด!$B$15:$AW$257,29,0)*$I191,0)</f>
        <v>0</v>
      </c>
      <c r="K191" s="77">
        <f>IF($E191&lt;&gt;"",VLOOKUP($E191,รายละเอียดการคิด!$B$15:$AW$257,37,0)*$H191,0)+IF($E191&lt;&gt;"",VLOOKUP($E191,รายละเอียดการคิด!$B$15:$AW$257,38,0)*$I191,0)</f>
        <v>0</v>
      </c>
      <c r="L191" s="329">
        <f>IF($E191&lt;&gt;"",VLOOKUP($E191,รายละเอียดการคิด!$B$15:$AW$257,46,0)*$H191,0)+IF($E191&lt;&gt;"",VLOOKUP($E191,รายละเอียดการคิด!$B$15:$AW$257,47,0)*$I191,0)</f>
        <v>0</v>
      </c>
      <c r="M191" s="329"/>
      <c r="N191" s="329"/>
      <c r="AZ191" s="161"/>
    </row>
    <row r="192" spans="5:52" x14ac:dyDescent="0.25">
      <c r="E192" s="126"/>
      <c r="F192" s="87"/>
      <c r="G192" s="87"/>
      <c r="H192" s="87"/>
      <c r="I192" s="158"/>
      <c r="J192" s="77">
        <f>IF($E192&lt;&gt;"",VLOOKUP($E192,รายละเอียดการคิด!$B$15:$AW$257,28,0)*$H192,0)+IF($E192&lt;&gt;"",VLOOKUP($E192,รายละเอียดการคิด!$B$15:$AW$257,29,0)*$I192,0)</f>
        <v>0</v>
      </c>
      <c r="K192" s="77">
        <f>IF($E192&lt;&gt;"",VLOOKUP($E192,รายละเอียดการคิด!$B$15:$AW$257,37,0)*$H192,0)+IF($E192&lt;&gt;"",VLOOKUP($E192,รายละเอียดการคิด!$B$15:$AW$257,38,0)*$I192,0)</f>
        <v>0</v>
      </c>
      <c r="L192" s="329">
        <f>IF($E192&lt;&gt;"",VLOOKUP($E192,รายละเอียดการคิด!$B$15:$AW$257,46,0)*$H192,0)+IF($E192&lt;&gt;"",VLOOKUP($E192,รายละเอียดการคิด!$B$15:$AW$257,47,0)*$I192,0)</f>
        <v>0</v>
      </c>
      <c r="M192" s="329"/>
      <c r="N192" s="329"/>
      <c r="AZ192" s="161"/>
    </row>
    <row r="193" spans="5:52" x14ac:dyDescent="0.25">
      <c r="E193" s="126"/>
      <c r="F193" s="87"/>
      <c r="G193" s="87"/>
      <c r="H193" s="87"/>
      <c r="I193" s="158"/>
      <c r="J193" s="77">
        <f>IF($E193&lt;&gt;"",VLOOKUP($E193,รายละเอียดการคิด!$B$15:$AW$257,28,0)*$H193,0)+IF($E193&lt;&gt;"",VLOOKUP($E193,รายละเอียดการคิด!$B$15:$AW$257,29,0)*$I193,0)</f>
        <v>0</v>
      </c>
      <c r="K193" s="77">
        <f>IF($E193&lt;&gt;"",VLOOKUP($E193,รายละเอียดการคิด!$B$15:$AW$257,37,0)*$H193,0)+IF($E193&lt;&gt;"",VLOOKUP($E193,รายละเอียดการคิด!$B$15:$AW$257,38,0)*$I193,0)</f>
        <v>0</v>
      </c>
      <c r="L193" s="329">
        <f>IF($E193&lt;&gt;"",VLOOKUP($E193,รายละเอียดการคิด!$B$15:$AW$257,46,0)*$H193,0)+IF($E193&lt;&gt;"",VLOOKUP($E193,รายละเอียดการคิด!$B$15:$AW$257,47,0)*$I193,0)</f>
        <v>0</v>
      </c>
      <c r="M193" s="329"/>
      <c r="N193" s="329"/>
      <c r="AZ193" s="161"/>
    </row>
    <row r="194" spans="5:52" x14ac:dyDescent="0.25">
      <c r="E194" s="126"/>
      <c r="F194" s="87"/>
      <c r="G194" s="87"/>
      <c r="H194" s="87"/>
      <c r="I194" s="158"/>
      <c r="J194" s="77">
        <f>IF($E194&lt;&gt;"",VLOOKUP($E194,รายละเอียดการคิด!$B$15:$AW$257,28,0)*$H194,0)+IF($E194&lt;&gt;"",VLOOKUP($E194,รายละเอียดการคิด!$B$15:$AW$257,29,0)*$I194,0)</f>
        <v>0</v>
      </c>
      <c r="K194" s="77">
        <f>IF($E194&lt;&gt;"",VLOOKUP($E194,รายละเอียดการคิด!$B$15:$AW$257,37,0)*$H194,0)+IF($E194&lt;&gt;"",VLOOKUP($E194,รายละเอียดการคิด!$B$15:$AW$257,38,0)*$I194,0)</f>
        <v>0</v>
      </c>
      <c r="L194" s="329">
        <f>IF($E194&lt;&gt;"",VLOOKUP($E194,รายละเอียดการคิด!$B$15:$AW$257,46,0)*$H194,0)+IF($E194&lt;&gt;"",VLOOKUP($E194,รายละเอียดการคิด!$B$15:$AW$257,47,0)*$I194,0)</f>
        <v>0</v>
      </c>
      <c r="M194" s="329"/>
      <c r="N194" s="329"/>
      <c r="AZ194" s="161"/>
    </row>
    <row r="195" spans="5:52" x14ac:dyDescent="0.25">
      <c r="E195" s="126"/>
      <c r="F195" s="87"/>
      <c r="G195" s="87"/>
      <c r="H195" s="87"/>
      <c r="I195" s="158"/>
      <c r="J195" s="77">
        <f>IF($E195&lt;&gt;"",VLOOKUP($E195,รายละเอียดการคิด!$B$15:$AW$257,28,0)*$H195,0)+IF($E195&lt;&gt;"",VLOOKUP($E195,รายละเอียดการคิด!$B$15:$AW$257,29,0)*$I195,0)</f>
        <v>0</v>
      </c>
      <c r="K195" s="77">
        <f>IF($E195&lt;&gt;"",VLOOKUP($E195,รายละเอียดการคิด!$B$15:$AW$257,37,0)*$H195,0)+IF($E195&lt;&gt;"",VLOOKUP($E195,รายละเอียดการคิด!$B$15:$AW$257,38,0)*$I195,0)</f>
        <v>0</v>
      </c>
      <c r="L195" s="329">
        <f>IF($E195&lt;&gt;"",VLOOKUP($E195,รายละเอียดการคิด!$B$15:$AW$257,46,0)*$H195,0)+IF($E195&lt;&gt;"",VLOOKUP($E195,รายละเอียดการคิด!$B$15:$AW$257,47,0)*$I195,0)</f>
        <v>0</v>
      </c>
      <c r="M195" s="329"/>
      <c r="N195" s="329"/>
      <c r="AZ195" s="161"/>
    </row>
    <row r="196" spans="5:52" x14ac:dyDescent="0.25">
      <c r="E196" s="126"/>
      <c r="F196" s="87"/>
      <c r="G196" s="87"/>
      <c r="H196" s="87"/>
      <c r="I196" s="158"/>
      <c r="J196" s="77">
        <f>IF($E196&lt;&gt;"",VLOOKUP($E196,รายละเอียดการคิด!$B$15:$AW$257,28,0)*$H196,0)+IF($E196&lt;&gt;"",VLOOKUP($E196,รายละเอียดการคิด!$B$15:$AW$257,29,0)*$I196,0)</f>
        <v>0</v>
      </c>
      <c r="K196" s="77">
        <f>IF($E196&lt;&gt;"",VLOOKUP($E196,รายละเอียดการคิด!$B$15:$AW$257,37,0)*$H196,0)+IF($E196&lt;&gt;"",VLOOKUP($E196,รายละเอียดการคิด!$B$15:$AW$257,38,0)*$I196,0)</f>
        <v>0</v>
      </c>
      <c r="L196" s="329">
        <f>IF($E196&lt;&gt;"",VLOOKUP($E196,รายละเอียดการคิด!$B$15:$AW$257,46,0)*$H196,0)+IF($E196&lt;&gt;"",VLOOKUP($E196,รายละเอียดการคิด!$B$15:$AW$257,47,0)*$I196,0)</f>
        <v>0</v>
      </c>
      <c r="M196" s="329"/>
      <c r="N196" s="329"/>
      <c r="AZ196" s="161"/>
    </row>
    <row r="197" spans="5:52" x14ac:dyDescent="0.25">
      <c r="E197" s="126"/>
      <c r="F197" s="87"/>
      <c r="G197" s="87"/>
      <c r="H197" s="87"/>
      <c r="I197" s="158"/>
      <c r="J197" s="77">
        <f>IF($E197&lt;&gt;"",VLOOKUP($E197,รายละเอียดการคิด!$B$15:$AW$257,28,0)*$H197,0)+IF($E197&lt;&gt;"",VLOOKUP($E197,รายละเอียดการคิด!$B$15:$AW$257,29,0)*$I197,0)</f>
        <v>0</v>
      </c>
      <c r="K197" s="77">
        <f>IF($E197&lt;&gt;"",VLOOKUP($E197,รายละเอียดการคิด!$B$15:$AW$257,37,0)*$H197,0)+IF($E197&lt;&gt;"",VLOOKUP($E197,รายละเอียดการคิด!$B$15:$AW$257,38,0)*$I197,0)</f>
        <v>0</v>
      </c>
      <c r="L197" s="329">
        <f>IF($E197&lt;&gt;"",VLOOKUP($E197,รายละเอียดการคิด!$B$15:$AW$257,46,0)*$H197,0)+IF($E197&lt;&gt;"",VLOOKUP($E197,รายละเอียดการคิด!$B$15:$AW$257,47,0)*$I197,0)</f>
        <v>0</v>
      </c>
      <c r="M197" s="329"/>
      <c r="N197" s="329"/>
      <c r="AZ197" s="161"/>
    </row>
    <row r="198" spans="5:52" x14ac:dyDescent="0.25">
      <c r="E198" s="126"/>
      <c r="F198" s="87"/>
      <c r="G198" s="87"/>
      <c r="H198" s="87"/>
      <c r="I198" s="158"/>
      <c r="J198" s="77">
        <f>IF($E198&lt;&gt;"",VLOOKUP($E198,รายละเอียดการคิด!$B$15:$AW$257,28,0)*$H198,0)+IF($E198&lt;&gt;"",VLOOKUP($E198,รายละเอียดการคิด!$B$15:$AW$257,29,0)*$I198,0)</f>
        <v>0</v>
      </c>
      <c r="K198" s="77">
        <f>IF($E198&lt;&gt;"",VLOOKUP($E198,รายละเอียดการคิด!$B$15:$AW$257,37,0)*$H198,0)+IF($E198&lt;&gt;"",VLOOKUP($E198,รายละเอียดการคิด!$B$15:$AW$257,38,0)*$I198,0)</f>
        <v>0</v>
      </c>
      <c r="L198" s="329">
        <f>IF($E198&lt;&gt;"",VLOOKUP($E198,รายละเอียดการคิด!$B$15:$AW$257,46,0)*$H198,0)+IF($E198&lt;&gt;"",VLOOKUP($E198,รายละเอียดการคิด!$B$15:$AW$257,47,0)*$I198,0)</f>
        <v>0</v>
      </c>
      <c r="M198" s="329"/>
      <c r="N198" s="329"/>
      <c r="AZ198" s="161"/>
    </row>
    <row r="199" spans="5:52" x14ac:dyDescent="0.25">
      <c r="E199" s="126"/>
      <c r="F199" s="87"/>
      <c r="G199" s="87"/>
      <c r="H199" s="87"/>
      <c r="I199" s="158"/>
      <c r="J199" s="77">
        <f>IF($E199&lt;&gt;"",VLOOKUP($E199,รายละเอียดการคิด!$B$15:$AW$257,28,0)*$H199,0)+IF($E199&lt;&gt;"",VLOOKUP($E199,รายละเอียดการคิด!$B$15:$AW$257,29,0)*$I199,0)</f>
        <v>0</v>
      </c>
      <c r="K199" s="77">
        <f>IF($E199&lt;&gt;"",VLOOKUP($E199,รายละเอียดการคิด!$B$15:$AW$257,37,0)*$H199,0)+IF($E199&lt;&gt;"",VLOOKUP($E199,รายละเอียดการคิด!$B$15:$AW$257,38,0)*$I199,0)</f>
        <v>0</v>
      </c>
      <c r="L199" s="329">
        <f>IF($E199&lt;&gt;"",VLOOKUP($E199,รายละเอียดการคิด!$B$15:$AW$257,46,0)*$H199,0)+IF($E199&lt;&gt;"",VLOOKUP($E199,รายละเอียดการคิด!$B$15:$AW$257,47,0)*$I199,0)</f>
        <v>0</v>
      </c>
      <c r="M199" s="329"/>
      <c r="N199" s="329"/>
      <c r="AZ199" s="161"/>
    </row>
    <row r="200" spans="5:52" x14ac:dyDescent="0.25">
      <c r="E200" s="126"/>
      <c r="F200" s="87"/>
      <c r="G200" s="87"/>
      <c r="H200" s="87"/>
      <c r="I200" s="158"/>
      <c r="J200" s="77">
        <f>IF($E200&lt;&gt;"",VLOOKUP($E200,รายละเอียดการคิด!$B$15:$AW$257,28,0)*$H200,0)+IF($E200&lt;&gt;"",VLOOKUP($E200,รายละเอียดการคิด!$B$15:$AW$257,29,0)*$I200,0)</f>
        <v>0</v>
      </c>
      <c r="K200" s="77">
        <f>IF($E200&lt;&gt;"",VLOOKUP($E200,รายละเอียดการคิด!$B$15:$AW$257,37,0)*$H200,0)+IF($E200&lt;&gt;"",VLOOKUP($E200,รายละเอียดการคิด!$B$15:$AW$257,38,0)*$I200,0)</f>
        <v>0</v>
      </c>
      <c r="L200" s="329">
        <f>IF($E200&lt;&gt;"",VLOOKUP($E200,รายละเอียดการคิด!$B$15:$AW$257,46,0)*$H200,0)+IF($E200&lt;&gt;"",VLOOKUP($E200,รายละเอียดการคิด!$B$15:$AW$257,47,0)*$I200,0)</f>
        <v>0</v>
      </c>
      <c r="M200" s="329"/>
      <c r="N200" s="329"/>
      <c r="AZ200" s="161"/>
    </row>
    <row r="201" spans="5:52" x14ac:dyDescent="0.25">
      <c r="E201" s="126"/>
      <c r="F201" s="87"/>
      <c r="G201" s="87"/>
      <c r="H201" s="87"/>
      <c r="I201" s="158"/>
      <c r="J201" s="77">
        <f>IF($E201&lt;&gt;"",VLOOKUP($E201,รายละเอียดการคิด!$B$15:$AW$257,28,0)*$H201,0)+IF($E201&lt;&gt;"",VLOOKUP($E201,รายละเอียดการคิด!$B$15:$AW$257,29,0)*$I201,0)</f>
        <v>0</v>
      </c>
      <c r="K201" s="77">
        <f>IF($E201&lt;&gt;"",VLOOKUP($E201,รายละเอียดการคิด!$B$15:$AW$257,37,0)*$H201,0)+IF($E201&lt;&gt;"",VLOOKUP($E201,รายละเอียดการคิด!$B$15:$AW$257,38,0)*$I201,0)</f>
        <v>0</v>
      </c>
      <c r="L201" s="329">
        <f>IF($E201&lt;&gt;"",VLOOKUP($E201,รายละเอียดการคิด!$B$15:$AW$257,46,0)*$H201,0)+IF($E201&lt;&gt;"",VLOOKUP($E201,รายละเอียดการคิด!$B$15:$AW$257,47,0)*$I201,0)</f>
        <v>0</v>
      </c>
      <c r="M201" s="329"/>
      <c r="N201" s="329"/>
      <c r="AZ201" s="161"/>
    </row>
    <row r="202" spans="5:52" x14ac:dyDescent="0.25">
      <c r="E202" s="126"/>
      <c r="F202" s="87"/>
      <c r="G202" s="87"/>
      <c r="H202" s="87"/>
      <c r="I202" s="158"/>
      <c r="J202" s="77">
        <f>IF($E202&lt;&gt;"",VLOOKUP($E202,รายละเอียดการคิด!$B$15:$AW$257,28,0)*$H202,0)+IF($E202&lt;&gt;"",VLOOKUP($E202,รายละเอียดการคิด!$B$15:$AW$257,29,0)*$I202,0)</f>
        <v>0</v>
      </c>
      <c r="K202" s="77">
        <f>IF($E202&lt;&gt;"",VLOOKUP($E202,รายละเอียดการคิด!$B$15:$AW$257,37,0)*$H202,0)+IF($E202&lt;&gt;"",VLOOKUP($E202,รายละเอียดการคิด!$B$15:$AW$257,38,0)*$I202,0)</f>
        <v>0</v>
      </c>
      <c r="L202" s="329">
        <f>IF($E202&lt;&gt;"",VLOOKUP($E202,รายละเอียดการคิด!$B$15:$AW$257,46,0)*$H202,0)+IF($E202&lt;&gt;"",VLOOKUP($E202,รายละเอียดการคิด!$B$15:$AW$257,47,0)*$I202,0)</f>
        <v>0</v>
      </c>
      <c r="M202" s="329"/>
      <c r="N202" s="329"/>
      <c r="AZ202" s="161"/>
    </row>
    <row r="203" spans="5:52" x14ac:dyDescent="0.25">
      <c r="E203" s="126"/>
      <c r="F203" s="87"/>
      <c r="G203" s="87"/>
      <c r="H203" s="87"/>
      <c r="I203" s="158"/>
      <c r="J203" s="77">
        <f>IF($E203&lt;&gt;"",VLOOKUP($E203,รายละเอียดการคิด!$B$15:$AW$257,28,0)*$H203,0)+IF($E203&lt;&gt;"",VLOOKUP($E203,รายละเอียดการคิด!$B$15:$AW$257,29,0)*$I203,0)</f>
        <v>0</v>
      </c>
      <c r="K203" s="77">
        <f>IF($E203&lt;&gt;"",VLOOKUP($E203,รายละเอียดการคิด!$B$15:$AW$257,37,0)*$H203,0)+IF($E203&lt;&gt;"",VLOOKUP($E203,รายละเอียดการคิด!$B$15:$AW$257,38,0)*$I203,0)</f>
        <v>0</v>
      </c>
      <c r="L203" s="329">
        <f>IF($E203&lt;&gt;"",VLOOKUP($E203,รายละเอียดการคิด!$B$15:$AW$257,46,0)*$H203,0)+IF($E203&lt;&gt;"",VLOOKUP($E203,รายละเอียดการคิด!$B$15:$AW$257,47,0)*$I203,0)</f>
        <v>0</v>
      </c>
      <c r="M203" s="329"/>
      <c r="N203" s="329"/>
      <c r="AZ203" s="161"/>
    </row>
    <row r="204" spans="5:52" x14ac:dyDescent="0.25">
      <c r="E204" s="126"/>
      <c r="F204" s="87"/>
      <c r="G204" s="87"/>
      <c r="H204" s="87"/>
      <c r="I204" s="158"/>
      <c r="J204" s="77">
        <f>IF($E204&lt;&gt;"",VLOOKUP($E204,รายละเอียดการคิด!$B$15:$AW$257,28,0)*$H204,0)+IF($E204&lt;&gt;"",VLOOKUP($E204,รายละเอียดการคิด!$B$15:$AW$257,29,0)*$I204,0)</f>
        <v>0</v>
      </c>
      <c r="K204" s="77">
        <f>IF($E204&lt;&gt;"",VLOOKUP($E204,รายละเอียดการคิด!$B$15:$AW$257,37,0)*$H204,0)+IF($E204&lt;&gt;"",VLOOKUP($E204,รายละเอียดการคิด!$B$15:$AW$257,38,0)*$I204,0)</f>
        <v>0</v>
      </c>
      <c r="L204" s="329">
        <f>IF($E204&lt;&gt;"",VLOOKUP($E204,รายละเอียดการคิด!$B$15:$AW$257,46,0)*$H204,0)+IF($E204&lt;&gt;"",VLOOKUP($E204,รายละเอียดการคิด!$B$15:$AW$257,47,0)*$I204,0)</f>
        <v>0</v>
      </c>
      <c r="M204" s="329"/>
      <c r="N204" s="329"/>
      <c r="AZ204" s="161"/>
    </row>
    <row r="205" spans="5:52" x14ac:dyDescent="0.25">
      <c r="E205" s="126"/>
      <c r="F205" s="87"/>
      <c r="G205" s="87"/>
      <c r="H205" s="87"/>
      <c r="I205" s="158"/>
      <c r="J205" s="77">
        <f>IF($E205&lt;&gt;"",VLOOKUP($E205,รายละเอียดการคิด!$B$15:$AW$257,28,0)*$H205,0)+IF($E205&lt;&gt;"",VLOOKUP($E205,รายละเอียดการคิด!$B$15:$AW$257,29,0)*$I205,0)</f>
        <v>0</v>
      </c>
      <c r="K205" s="77">
        <f>IF($E205&lt;&gt;"",VLOOKUP($E205,รายละเอียดการคิด!$B$15:$AW$257,37,0)*$H205,0)+IF($E205&lt;&gt;"",VLOOKUP($E205,รายละเอียดการคิด!$B$15:$AW$257,38,0)*$I205,0)</f>
        <v>0</v>
      </c>
      <c r="L205" s="329">
        <f>IF($E205&lt;&gt;"",VLOOKUP($E205,รายละเอียดการคิด!$B$15:$AW$257,46,0)*$H205,0)+IF($E205&lt;&gt;"",VLOOKUP($E205,รายละเอียดการคิด!$B$15:$AW$257,47,0)*$I205,0)</f>
        <v>0</v>
      </c>
      <c r="M205" s="329"/>
      <c r="N205" s="329"/>
      <c r="AZ205" s="161"/>
    </row>
    <row r="206" spans="5:52" x14ac:dyDescent="0.25">
      <c r="E206" s="126"/>
      <c r="F206" s="87"/>
      <c r="G206" s="87"/>
      <c r="H206" s="87"/>
      <c r="I206" s="158"/>
      <c r="J206" s="77">
        <f>IF($E206&lt;&gt;"",VLOOKUP($E206,รายละเอียดการคิด!$B$15:$AW$257,28,0)*$H206,0)+IF($E206&lt;&gt;"",VLOOKUP($E206,รายละเอียดการคิด!$B$15:$AW$257,29,0)*$I206,0)</f>
        <v>0</v>
      </c>
      <c r="K206" s="77">
        <f>IF($E206&lt;&gt;"",VLOOKUP($E206,รายละเอียดการคิด!$B$15:$AW$257,37,0)*$H206,0)+IF($E206&lt;&gt;"",VLOOKUP($E206,รายละเอียดการคิด!$B$15:$AW$257,38,0)*$I206,0)</f>
        <v>0</v>
      </c>
      <c r="L206" s="329">
        <f>IF($E206&lt;&gt;"",VLOOKUP($E206,รายละเอียดการคิด!$B$15:$AW$257,46,0)*$H206,0)+IF($E206&lt;&gt;"",VLOOKUP($E206,รายละเอียดการคิด!$B$15:$AW$257,47,0)*$I206,0)</f>
        <v>0</v>
      </c>
      <c r="M206" s="329"/>
      <c r="N206" s="329"/>
      <c r="AZ206" s="161"/>
    </row>
    <row r="207" spans="5:52" x14ac:dyDescent="0.25">
      <c r="E207" s="126"/>
      <c r="F207" s="87"/>
      <c r="G207" s="87"/>
      <c r="H207" s="87"/>
      <c r="I207" s="158"/>
      <c r="J207" s="77">
        <f>IF($E207&lt;&gt;"",VLOOKUP($E207,รายละเอียดการคิด!$B$15:$AW$257,28,0)*$H207,0)+IF($E207&lt;&gt;"",VLOOKUP($E207,รายละเอียดการคิด!$B$15:$AW$257,29,0)*$I207,0)</f>
        <v>0</v>
      </c>
      <c r="K207" s="77">
        <f>IF($E207&lt;&gt;"",VLOOKUP($E207,รายละเอียดการคิด!$B$15:$AW$257,37,0)*$H207,0)+IF($E207&lt;&gt;"",VLOOKUP($E207,รายละเอียดการคิด!$B$15:$AW$257,38,0)*$I207,0)</f>
        <v>0</v>
      </c>
      <c r="L207" s="329">
        <f>IF($E207&lt;&gt;"",VLOOKUP($E207,รายละเอียดการคิด!$B$15:$AW$257,46,0)*$H207,0)+IF($E207&lt;&gt;"",VLOOKUP($E207,รายละเอียดการคิด!$B$15:$AW$257,47,0)*$I207,0)</f>
        <v>0</v>
      </c>
      <c r="M207" s="329"/>
      <c r="N207" s="329"/>
      <c r="AZ207" s="161"/>
    </row>
    <row r="208" spans="5:52" x14ac:dyDescent="0.25">
      <c r="E208" s="126"/>
      <c r="F208" s="87"/>
      <c r="G208" s="87"/>
      <c r="H208" s="87"/>
      <c r="I208" s="158"/>
      <c r="J208" s="77">
        <f>IF($E208&lt;&gt;"",VLOOKUP($E208,รายละเอียดการคิด!$B$15:$AW$257,28,0)*$H208,0)+IF($E208&lt;&gt;"",VLOOKUP($E208,รายละเอียดการคิด!$B$15:$AW$257,29,0)*$I208,0)</f>
        <v>0</v>
      </c>
      <c r="K208" s="77">
        <f>IF($E208&lt;&gt;"",VLOOKUP($E208,รายละเอียดการคิด!$B$15:$AW$257,37,0)*$H208,0)+IF($E208&lt;&gt;"",VLOOKUP($E208,รายละเอียดการคิด!$B$15:$AW$257,38,0)*$I208,0)</f>
        <v>0</v>
      </c>
      <c r="L208" s="329">
        <f>IF($E208&lt;&gt;"",VLOOKUP($E208,รายละเอียดการคิด!$B$15:$AW$257,46,0)*$H208,0)+IF($E208&lt;&gt;"",VLOOKUP($E208,รายละเอียดการคิด!$B$15:$AW$257,47,0)*$I208,0)</f>
        <v>0</v>
      </c>
      <c r="M208" s="329"/>
      <c r="N208" s="329"/>
      <c r="AZ208" s="161"/>
    </row>
    <row r="209" spans="5:52" x14ac:dyDescent="0.25">
      <c r="E209" s="126"/>
      <c r="F209" s="87"/>
      <c r="G209" s="87"/>
      <c r="H209" s="87"/>
      <c r="I209" s="158"/>
      <c r="J209" s="77">
        <f>IF($E209&lt;&gt;"",VLOOKUP($E209,รายละเอียดการคิด!$B$15:$AW$257,28,0)*$H209,0)+IF($E209&lt;&gt;"",VLOOKUP($E209,รายละเอียดการคิด!$B$15:$AW$257,29,0)*$I209,0)</f>
        <v>0</v>
      </c>
      <c r="K209" s="77">
        <f>IF($E209&lt;&gt;"",VLOOKUP($E209,รายละเอียดการคิด!$B$15:$AW$257,37,0)*$H209,0)+IF($E209&lt;&gt;"",VLOOKUP($E209,รายละเอียดการคิด!$B$15:$AW$257,38,0)*$I209,0)</f>
        <v>0</v>
      </c>
      <c r="L209" s="329">
        <f>IF($E209&lt;&gt;"",VLOOKUP($E209,รายละเอียดการคิด!$B$15:$AW$257,46,0)*$H209,0)+IF($E209&lt;&gt;"",VLOOKUP($E209,รายละเอียดการคิด!$B$15:$AW$257,47,0)*$I209,0)</f>
        <v>0</v>
      </c>
      <c r="M209" s="329"/>
      <c r="N209" s="329"/>
      <c r="AZ209" s="161"/>
    </row>
    <row r="210" spans="5:52" x14ac:dyDescent="0.25">
      <c r="E210" s="126"/>
      <c r="F210" s="87"/>
      <c r="G210" s="87"/>
      <c r="H210" s="87"/>
      <c r="I210" s="158"/>
      <c r="J210" s="77">
        <f>IF($E210&lt;&gt;"",VLOOKUP($E210,รายละเอียดการคิด!$B$15:$AW$257,28,0)*$H210,0)+IF($E210&lt;&gt;"",VLOOKUP($E210,รายละเอียดการคิด!$B$15:$AW$257,29,0)*$I210,0)</f>
        <v>0</v>
      </c>
      <c r="K210" s="77">
        <f>IF($E210&lt;&gt;"",VLOOKUP($E210,รายละเอียดการคิด!$B$15:$AW$257,37,0)*$H210,0)+IF($E210&lt;&gt;"",VLOOKUP($E210,รายละเอียดการคิด!$B$15:$AW$257,38,0)*$I210,0)</f>
        <v>0</v>
      </c>
      <c r="L210" s="329">
        <f>IF($E210&lt;&gt;"",VLOOKUP($E210,รายละเอียดการคิด!$B$15:$AW$257,46,0)*$H210,0)+IF($E210&lt;&gt;"",VLOOKUP($E210,รายละเอียดการคิด!$B$15:$AW$257,47,0)*$I210,0)</f>
        <v>0</v>
      </c>
      <c r="M210" s="329"/>
      <c r="N210" s="329"/>
      <c r="AZ210" s="161"/>
    </row>
    <row r="211" spans="5:52" x14ac:dyDescent="0.25">
      <c r="E211" s="126"/>
      <c r="F211" s="87"/>
      <c r="G211" s="87"/>
      <c r="H211" s="87"/>
      <c r="I211" s="158"/>
      <c r="J211" s="77">
        <f>IF($E211&lt;&gt;"",VLOOKUP($E211,รายละเอียดการคิด!$B$15:$AW$257,28,0)*$H211,0)+IF($E211&lt;&gt;"",VLOOKUP($E211,รายละเอียดการคิด!$B$15:$AW$257,29,0)*$I211,0)</f>
        <v>0</v>
      </c>
      <c r="K211" s="77">
        <f>IF($E211&lt;&gt;"",VLOOKUP($E211,รายละเอียดการคิด!$B$15:$AW$257,37,0)*$H211,0)+IF($E211&lt;&gt;"",VLOOKUP($E211,รายละเอียดการคิด!$B$15:$AW$257,38,0)*$I211,0)</f>
        <v>0</v>
      </c>
      <c r="L211" s="329">
        <f>IF($E211&lt;&gt;"",VLOOKUP($E211,รายละเอียดการคิด!$B$15:$AW$257,46,0)*$H211,0)+IF($E211&lt;&gt;"",VLOOKUP($E211,รายละเอียดการคิด!$B$15:$AW$257,47,0)*$I211,0)</f>
        <v>0</v>
      </c>
      <c r="M211" s="329"/>
      <c r="N211" s="329"/>
    </row>
    <row r="212" spans="5:52" x14ac:dyDescent="0.25">
      <c r="E212" s="126"/>
      <c r="F212" s="87"/>
      <c r="G212" s="87"/>
      <c r="H212" s="87"/>
      <c r="I212" s="158"/>
      <c r="J212" s="77">
        <f>IF($E212&lt;&gt;"",VLOOKUP($E212,รายละเอียดการคิด!$B$15:$AW$257,28,0)*$H212,0)+IF($E212&lt;&gt;"",VLOOKUP($E212,รายละเอียดการคิด!$B$15:$AW$257,29,0)*$I212,0)</f>
        <v>0</v>
      </c>
      <c r="K212" s="77">
        <f>IF($E212&lt;&gt;"",VLOOKUP($E212,รายละเอียดการคิด!$B$15:$AW$257,37,0)*$H212,0)+IF($E212&lt;&gt;"",VLOOKUP($E212,รายละเอียดการคิด!$B$15:$AW$257,38,0)*$I212,0)</f>
        <v>0</v>
      </c>
      <c r="L212" s="329">
        <f>IF($E212&lt;&gt;"",VLOOKUP($E212,รายละเอียดการคิด!$B$15:$AW$257,46,0)*$H212,0)+IF($E212&lt;&gt;"",VLOOKUP($E212,รายละเอียดการคิด!$B$15:$AW$257,47,0)*$I212,0)</f>
        <v>0</v>
      </c>
      <c r="M212" s="329"/>
      <c r="N212" s="329"/>
    </row>
    <row r="213" spans="5:52" x14ac:dyDescent="0.25">
      <c r="E213" s="126"/>
      <c r="F213" s="87"/>
      <c r="G213" s="87"/>
      <c r="H213" s="87"/>
      <c r="I213" s="158"/>
      <c r="J213" s="77">
        <f>IF($E213&lt;&gt;"",VLOOKUP($E213,รายละเอียดการคิด!$B$15:$AW$257,28,0)*$H213,0)+IF($E213&lt;&gt;"",VLOOKUP($E213,รายละเอียดการคิด!$B$15:$AW$257,29,0)*$I213,0)</f>
        <v>0</v>
      </c>
      <c r="K213" s="77">
        <f>IF($E213&lt;&gt;"",VLOOKUP($E213,รายละเอียดการคิด!$B$15:$AW$257,37,0)*$H213,0)+IF($E213&lt;&gt;"",VLOOKUP($E213,รายละเอียดการคิด!$B$15:$AW$257,38,0)*$I213,0)</f>
        <v>0</v>
      </c>
      <c r="L213" s="329">
        <f>IF($E213&lt;&gt;"",VLOOKUP($E213,รายละเอียดการคิด!$B$15:$AW$257,46,0)*$H213,0)+IF($E213&lt;&gt;"",VLOOKUP($E213,รายละเอียดการคิด!$B$15:$AW$257,47,0)*$I213,0)</f>
        <v>0</v>
      </c>
      <c r="M213" s="329"/>
      <c r="N213" s="329"/>
    </row>
    <row r="214" spans="5:52" x14ac:dyDescent="0.25">
      <c r="E214" s="126"/>
      <c r="F214" s="87"/>
      <c r="G214" s="87"/>
      <c r="H214" s="87"/>
      <c r="I214" s="158"/>
      <c r="J214" s="77">
        <f>IF($E214&lt;&gt;"",VLOOKUP($E214,รายละเอียดการคิด!$B$15:$AW$257,28,0)*$H214,0)+IF($E214&lt;&gt;"",VLOOKUP($E214,รายละเอียดการคิด!$B$15:$AW$257,29,0)*$I214,0)</f>
        <v>0</v>
      </c>
      <c r="K214" s="77">
        <f>IF($E214&lt;&gt;"",VLOOKUP($E214,รายละเอียดการคิด!$B$15:$AW$257,37,0)*$H214,0)+IF($E214&lt;&gt;"",VLOOKUP($E214,รายละเอียดการคิด!$B$15:$AW$257,38,0)*$I214,0)</f>
        <v>0</v>
      </c>
      <c r="L214" s="329">
        <f>IF($E214&lt;&gt;"",VLOOKUP($E214,รายละเอียดการคิด!$B$15:$AW$257,46,0)*$H214,0)+IF($E214&lt;&gt;"",VLOOKUP($E214,รายละเอียดการคิด!$B$15:$AW$257,47,0)*$I214,0)</f>
        <v>0</v>
      </c>
      <c r="M214" s="329"/>
      <c r="N214" s="329"/>
    </row>
    <row r="215" spans="5:52" x14ac:dyDescent="0.25">
      <c r="E215" s="126"/>
      <c r="F215" s="87"/>
      <c r="G215" s="87"/>
      <c r="H215" s="87"/>
      <c r="I215" s="158"/>
      <c r="J215" s="77">
        <f>IF($E215&lt;&gt;"",VLOOKUP($E215,รายละเอียดการคิด!$B$15:$AW$257,28,0)*$H215,0)+IF($E215&lt;&gt;"",VLOOKUP($E215,รายละเอียดการคิด!$B$15:$AW$257,29,0)*$I215,0)</f>
        <v>0</v>
      </c>
      <c r="K215" s="77">
        <f>IF($E215&lt;&gt;"",VLOOKUP($E215,รายละเอียดการคิด!$B$15:$AW$257,37,0)*$H215,0)+IF($E215&lt;&gt;"",VLOOKUP($E215,รายละเอียดการคิด!$B$15:$AW$257,38,0)*$I215,0)</f>
        <v>0</v>
      </c>
      <c r="L215" s="329">
        <f>IF($E215&lt;&gt;"",VLOOKUP($E215,รายละเอียดการคิด!$B$15:$AW$257,46,0)*$H215,0)+IF($E215&lt;&gt;"",VLOOKUP($E215,รายละเอียดการคิด!$B$15:$AW$257,47,0)*$I215,0)</f>
        <v>0</v>
      </c>
      <c r="M215" s="329"/>
      <c r="N215" s="329"/>
    </row>
    <row r="216" spans="5:52" x14ac:dyDescent="0.25">
      <c r="E216" s="126"/>
      <c r="F216" s="87"/>
      <c r="G216" s="87"/>
      <c r="H216" s="87"/>
      <c r="I216" s="158"/>
      <c r="J216" s="77">
        <f>IF($E216&lt;&gt;"",VLOOKUP($E216,รายละเอียดการคิด!$B$15:$AW$257,28,0)*$H216,0)+IF($E216&lt;&gt;"",VLOOKUP($E216,รายละเอียดการคิด!$B$15:$AW$257,29,0)*$I216,0)</f>
        <v>0</v>
      </c>
      <c r="K216" s="77">
        <f>IF($E216&lt;&gt;"",VLOOKUP($E216,รายละเอียดการคิด!$B$15:$AW$257,37,0)*$H216,0)+IF($E216&lt;&gt;"",VLOOKUP($E216,รายละเอียดการคิด!$B$15:$AW$257,38,0)*$I216,0)</f>
        <v>0</v>
      </c>
      <c r="L216" s="329">
        <f>IF($E216&lt;&gt;"",VLOOKUP($E216,รายละเอียดการคิด!$B$15:$AW$257,46,0)*$H216,0)+IF($E216&lt;&gt;"",VLOOKUP($E216,รายละเอียดการคิด!$B$15:$AW$257,47,0)*$I216,0)</f>
        <v>0</v>
      </c>
      <c r="M216" s="329"/>
      <c r="N216" s="329"/>
    </row>
    <row r="217" spans="5:52" x14ac:dyDescent="0.25">
      <c r="E217" s="126"/>
      <c r="F217" s="87"/>
      <c r="G217" s="87"/>
      <c r="H217" s="87"/>
      <c r="I217" s="158"/>
      <c r="J217" s="77">
        <f>IF($E217&lt;&gt;"",VLOOKUP($E217,รายละเอียดการคิด!$B$15:$AW$257,28,0)*$H217,0)+IF($E217&lt;&gt;"",VLOOKUP($E217,รายละเอียดการคิด!$B$15:$AW$257,29,0)*$I217,0)</f>
        <v>0</v>
      </c>
      <c r="K217" s="77">
        <f>IF($E217&lt;&gt;"",VLOOKUP($E217,รายละเอียดการคิด!$B$15:$AW$257,37,0)*$H217,0)+IF($E217&lt;&gt;"",VLOOKUP($E217,รายละเอียดการคิด!$B$15:$AW$257,38,0)*$I217,0)</f>
        <v>0</v>
      </c>
      <c r="L217" s="329">
        <f>IF($E217&lt;&gt;"",VLOOKUP($E217,รายละเอียดการคิด!$B$15:$AW$257,46,0)*$H217,0)+IF($E217&lt;&gt;"",VLOOKUP($E217,รายละเอียดการคิด!$B$15:$AW$257,47,0)*$I217,0)</f>
        <v>0</v>
      </c>
      <c r="M217" s="329"/>
      <c r="N217" s="329"/>
    </row>
    <row r="218" spans="5:52" x14ac:dyDescent="0.25">
      <c r="E218" s="126"/>
      <c r="F218" s="87"/>
      <c r="G218" s="87"/>
      <c r="H218" s="87"/>
      <c r="I218" s="158"/>
      <c r="J218" s="77">
        <f>IF($E218&lt;&gt;"",VLOOKUP($E218,รายละเอียดการคิด!$B$15:$AW$257,28,0)*$H218,0)+IF($E218&lt;&gt;"",VLOOKUP($E218,รายละเอียดการคิด!$B$15:$AW$257,29,0)*$I218,0)</f>
        <v>0</v>
      </c>
      <c r="K218" s="77">
        <f>IF($E218&lt;&gt;"",VLOOKUP($E218,รายละเอียดการคิด!$B$15:$AW$257,37,0)*$H218,0)+IF($E218&lt;&gt;"",VLOOKUP($E218,รายละเอียดการคิด!$B$15:$AW$257,38,0)*$I218,0)</f>
        <v>0</v>
      </c>
      <c r="L218" s="329">
        <f>IF($E218&lt;&gt;"",VLOOKUP($E218,รายละเอียดการคิด!$B$15:$AW$257,46,0)*$H218,0)+IF($E218&lt;&gt;"",VLOOKUP($E218,รายละเอียดการคิด!$B$15:$AW$257,47,0)*$I218,0)</f>
        <v>0</v>
      </c>
      <c r="M218" s="329"/>
      <c r="N218" s="329"/>
    </row>
    <row r="219" spans="5:52" x14ac:dyDescent="0.25">
      <c r="E219" s="126"/>
      <c r="F219" s="87"/>
      <c r="G219" s="87"/>
      <c r="H219" s="87"/>
      <c r="I219" s="158"/>
      <c r="J219" s="77">
        <f>IF($E219&lt;&gt;"",VLOOKUP($E219,รายละเอียดการคิด!$B$15:$AW$257,28,0)*$H219,0)+IF($E219&lt;&gt;"",VLOOKUP($E219,รายละเอียดการคิด!$B$15:$AW$257,29,0)*$I219,0)</f>
        <v>0</v>
      </c>
      <c r="K219" s="77">
        <f>IF($E219&lt;&gt;"",VLOOKUP($E219,รายละเอียดการคิด!$B$15:$AW$257,37,0)*$H219,0)+IF($E219&lt;&gt;"",VLOOKUP($E219,รายละเอียดการคิด!$B$15:$AW$257,38,0)*$I219,0)</f>
        <v>0</v>
      </c>
      <c r="L219" s="329">
        <f>IF($E219&lt;&gt;"",VLOOKUP($E219,รายละเอียดการคิด!$B$15:$AW$257,46,0)*$H219,0)+IF($E219&lt;&gt;"",VLOOKUP($E219,รายละเอียดการคิด!$B$15:$AW$257,47,0)*$I219,0)</f>
        <v>0</v>
      </c>
      <c r="M219" s="329"/>
      <c r="N219" s="329"/>
    </row>
    <row r="220" spans="5:52" x14ac:dyDescent="0.25">
      <c r="E220" s="126"/>
      <c r="F220" s="87"/>
      <c r="G220" s="87"/>
      <c r="H220" s="87"/>
      <c r="I220" s="158"/>
      <c r="J220" s="77">
        <f>IF($E220&lt;&gt;"",VLOOKUP($E220,รายละเอียดการคิด!$B$15:$AW$257,28,0)*$H220,0)+IF($E220&lt;&gt;"",VLOOKUP($E220,รายละเอียดการคิด!$B$15:$AW$257,29,0)*$I220,0)</f>
        <v>0</v>
      </c>
      <c r="K220" s="77">
        <f>IF($E220&lt;&gt;"",VLOOKUP($E220,รายละเอียดการคิด!$B$15:$AW$257,37,0)*$H220,0)+IF($E220&lt;&gt;"",VLOOKUP($E220,รายละเอียดการคิด!$B$15:$AW$257,38,0)*$I220,0)</f>
        <v>0</v>
      </c>
      <c r="L220" s="329">
        <f>IF($E220&lt;&gt;"",VLOOKUP($E220,รายละเอียดการคิด!$B$15:$AW$257,46,0)*$H220,0)+IF($E220&lt;&gt;"",VLOOKUP($E220,รายละเอียดการคิด!$B$15:$AW$257,47,0)*$I220,0)</f>
        <v>0</v>
      </c>
      <c r="M220" s="329"/>
      <c r="N220" s="329"/>
    </row>
    <row r="221" spans="5:52" x14ac:dyDescent="0.25">
      <c r="E221" s="126"/>
      <c r="F221" s="87"/>
      <c r="G221" s="87"/>
      <c r="H221" s="87"/>
      <c r="I221" s="158"/>
      <c r="J221" s="77">
        <f>IF($E221&lt;&gt;"",VLOOKUP($E221,รายละเอียดการคิด!$B$15:$AW$257,28,0)*$H221,0)+IF($E221&lt;&gt;"",VLOOKUP($E221,รายละเอียดการคิด!$B$15:$AW$257,29,0)*$I221,0)</f>
        <v>0</v>
      </c>
      <c r="K221" s="77">
        <f>IF($E221&lt;&gt;"",VLOOKUP($E221,รายละเอียดการคิด!$B$15:$AW$257,37,0)*$H221,0)+IF($E221&lt;&gt;"",VLOOKUP($E221,รายละเอียดการคิด!$B$15:$AW$257,38,0)*$I221,0)</f>
        <v>0</v>
      </c>
      <c r="L221" s="329">
        <f>IF($E221&lt;&gt;"",VLOOKUP($E221,รายละเอียดการคิด!$B$15:$AW$257,46,0)*$H221,0)+IF($E221&lt;&gt;"",VLOOKUP($E221,รายละเอียดการคิด!$B$15:$AW$257,47,0)*$I221,0)</f>
        <v>0</v>
      </c>
      <c r="M221" s="329"/>
      <c r="N221" s="329"/>
    </row>
    <row r="222" spans="5:52" x14ac:dyDescent="0.25">
      <c r="E222" s="126"/>
      <c r="F222" s="87"/>
      <c r="G222" s="87"/>
      <c r="H222" s="87"/>
      <c r="I222" s="158"/>
      <c r="J222" s="77">
        <f>IF($E222&lt;&gt;"",VLOOKUP($E222,รายละเอียดการคิด!$B$15:$AW$257,28,0)*$H222,0)+IF($E222&lt;&gt;"",VLOOKUP($E222,รายละเอียดการคิด!$B$15:$AW$257,29,0)*$I222,0)</f>
        <v>0</v>
      </c>
      <c r="K222" s="77">
        <f>IF($E222&lt;&gt;"",VLOOKUP($E222,รายละเอียดการคิด!$B$15:$AW$257,37,0)*$H222,0)+IF($E222&lt;&gt;"",VLOOKUP($E222,รายละเอียดการคิด!$B$15:$AW$257,38,0)*$I222,0)</f>
        <v>0</v>
      </c>
      <c r="L222" s="329">
        <f>IF($E222&lt;&gt;"",VLOOKUP($E222,รายละเอียดการคิด!$B$15:$AW$257,46,0)*$H222,0)+IF($E222&lt;&gt;"",VLOOKUP($E222,รายละเอียดการคิด!$B$15:$AW$257,47,0)*$I222,0)</f>
        <v>0</v>
      </c>
      <c r="M222" s="329"/>
      <c r="N222" s="329"/>
    </row>
    <row r="223" spans="5:52" x14ac:dyDescent="0.25">
      <c r="E223" s="126"/>
      <c r="F223" s="87"/>
      <c r="G223" s="87"/>
      <c r="H223" s="87"/>
      <c r="I223" s="158"/>
      <c r="J223" s="77">
        <f>IF($E223&lt;&gt;"",VLOOKUP($E223,รายละเอียดการคิด!$B$15:$AW$257,28,0)*$H223,0)+IF($E223&lt;&gt;"",VLOOKUP($E223,รายละเอียดการคิด!$B$15:$AW$257,29,0)*$I223,0)</f>
        <v>0</v>
      </c>
      <c r="K223" s="77">
        <f>IF($E223&lt;&gt;"",VLOOKUP($E223,รายละเอียดการคิด!$B$15:$AW$257,37,0)*$H223,0)+IF($E223&lt;&gt;"",VLOOKUP($E223,รายละเอียดการคิด!$B$15:$AW$257,38,0)*$I223,0)</f>
        <v>0</v>
      </c>
      <c r="L223" s="329">
        <f>IF($E223&lt;&gt;"",VLOOKUP($E223,รายละเอียดการคิด!$B$15:$AW$257,46,0)*$H223,0)+IF($E223&lt;&gt;"",VLOOKUP($E223,รายละเอียดการคิด!$B$15:$AW$257,47,0)*$I223,0)</f>
        <v>0</v>
      </c>
      <c r="M223" s="329"/>
      <c r="N223" s="329"/>
    </row>
    <row r="224" spans="5:52" x14ac:dyDescent="0.25">
      <c r="E224" s="126"/>
      <c r="F224" s="87"/>
      <c r="G224" s="87"/>
      <c r="H224" s="87"/>
      <c r="I224" s="158"/>
      <c r="J224" s="77">
        <f>IF($E224&lt;&gt;"",VLOOKUP($E224,รายละเอียดการคิด!$B$15:$AW$257,28,0)*$H224,0)+IF($E224&lt;&gt;"",VLOOKUP($E224,รายละเอียดการคิด!$B$15:$AW$257,29,0)*$I224,0)</f>
        <v>0</v>
      </c>
      <c r="K224" s="77">
        <f>IF($E224&lt;&gt;"",VLOOKUP($E224,รายละเอียดการคิด!$B$15:$AW$257,37,0)*$H224,0)+IF($E224&lt;&gt;"",VLOOKUP($E224,รายละเอียดการคิด!$B$15:$AW$257,38,0)*$I224,0)</f>
        <v>0</v>
      </c>
      <c r="L224" s="329">
        <f>IF($E224&lt;&gt;"",VLOOKUP($E224,รายละเอียดการคิด!$B$15:$AW$257,46,0)*$H224,0)+IF($E224&lt;&gt;"",VLOOKUP($E224,รายละเอียดการคิด!$B$15:$AW$257,47,0)*$I224,0)</f>
        <v>0</v>
      </c>
      <c r="M224" s="329"/>
      <c r="N224" s="329"/>
    </row>
    <row r="225" spans="5:14" x14ac:dyDescent="0.25">
      <c r="E225" s="126"/>
      <c r="F225" s="87"/>
      <c r="G225" s="87"/>
      <c r="H225" s="87"/>
      <c r="I225" s="158"/>
      <c r="J225" s="77">
        <f>IF($E225&lt;&gt;"",VLOOKUP($E225,รายละเอียดการคิด!$B$15:$AW$257,28,0)*$H225,0)+IF($E225&lt;&gt;"",VLOOKUP($E225,รายละเอียดการคิด!$B$15:$AW$257,29,0)*$I225,0)</f>
        <v>0</v>
      </c>
      <c r="K225" s="77">
        <f>IF($E225&lt;&gt;"",VLOOKUP($E225,รายละเอียดการคิด!$B$15:$AW$257,37,0)*$H225,0)+IF($E225&lt;&gt;"",VLOOKUP($E225,รายละเอียดการคิด!$B$15:$AW$257,38,0)*$I225,0)</f>
        <v>0</v>
      </c>
      <c r="L225" s="329">
        <f>IF($E225&lt;&gt;"",VLOOKUP($E225,รายละเอียดการคิด!$B$15:$AW$257,46,0)*$H225,0)+IF($E225&lt;&gt;"",VLOOKUP($E225,รายละเอียดการคิด!$B$15:$AW$257,47,0)*$I225,0)</f>
        <v>0</v>
      </c>
      <c r="M225" s="329"/>
      <c r="N225" s="329"/>
    </row>
    <row r="226" spans="5:14" x14ac:dyDescent="0.25">
      <c r="E226" s="126"/>
      <c r="F226" s="87"/>
      <c r="G226" s="87"/>
      <c r="H226" s="87"/>
      <c r="I226" s="158"/>
      <c r="J226" s="77">
        <f>IF($E226&lt;&gt;"",VLOOKUP($E226,รายละเอียดการคิด!$B$15:$AW$257,28,0)*$H226,0)+IF($E226&lt;&gt;"",VLOOKUP($E226,รายละเอียดการคิด!$B$15:$AW$257,29,0)*$I226,0)</f>
        <v>0</v>
      </c>
      <c r="K226" s="77">
        <f>IF($E226&lt;&gt;"",VLOOKUP($E226,รายละเอียดการคิด!$B$15:$AW$257,37,0)*$H226,0)+IF($E226&lt;&gt;"",VLOOKUP($E226,รายละเอียดการคิด!$B$15:$AW$257,38,0)*$I226,0)</f>
        <v>0</v>
      </c>
      <c r="L226" s="329">
        <f>IF($E226&lt;&gt;"",VLOOKUP($E226,รายละเอียดการคิด!$B$15:$AW$257,46,0)*$H226,0)+IF($E226&lt;&gt;"",VLOOKUP($E226,รายละเอียดการคิด!$B$15:$AW$257,47,0)*$I226,0)</f>
        <v>0</v>
      </c>
      <c r="M226" s="329"/>
      <c r="N226" s="329"/>
    </row>
    <row r="227" spans="5:14" x14ac:dyDescent="0.25">
      <c r="E227" s="126"/>
      <c r="F227" s="87"/>
      <c r="G227" s="87"/>
      <c r="H227" s="87"/>
      <c r="I227" s="158"/>
      <c r="J227" s="77">
        <f>IF($E227&lt;&gt;"",VLOOKUP($E227,รายละเอียดการคิด!$B$15:$AW$257,28,0)*$H227,0)+IF($E227&lt;&gt;"",VLOOKUP($E227,รายละเอียดการคิด!$B$15:$AW$257,29,0)*$I227,0)</f>
        <v>0</v>
      </c>
      <c r="K227" s="77">
        <f>IF($E227&lt;&gt;"",VLOOKUP($E227,รายละเอียดการคิด!$B$15:$AW$257,37,0)*$H227,0)+IF($E227&lt;&gt;"",VLOOKUP($E227,รายละเอียดการคิด!$B$15:$AW$257,38,0)*$I227,0)</f>
        <v>0</v>
      </c>
      <c r="L227" s="329">
        <f>IF($E227&lt;&gt;"",VLOOKUP($E227,รายละเอียดการคิด!$B$15:$AW$257,46,0)*$H227,0)+IF($E227&lt;&gt;"",VLOOKUP($E227,รายละเอียดการคิด!$B$15:$AW$257,47,0)*$I227,0)</f>
        <v>0</v>
      </c>
      <c r="M227" s="329"/>
      <c r="N227" s="329"/>
    </row>
    <row r="228" spans="5:14" x14ac:dyDescent="0.25">
      <c r="E228" s="126"/>
      <c r="F228" s="87"/>
      <c r="G228" s="87"/>
      <c r="H228" s="87"/>
      <c r="I228" s="158"/>
      <c r="J228" s="77">
        <f>IF($E228&lt;&gt;"",VLOOKUP($E228,รายละเอียดการคิด!$B$15:$AW$257,28,0)*$H228,0)+IF($E228&lt;&gt;"",VLOOKUP($E228,รายละเอียดการคิด!$B$15:$AW$257,29,0)*$I228,0)</f>
        <v>0</v>
      </c>
      <c r="K228" s="77">
        <f>IF($E228&lt;&gt;"",VLOOKUP($E228,รายละเอียดการคิด!$B$15:$AW$257,37,0)*$H228,0)+IF($E228&lt;&gt;"",VLOOKUP($E228,รายละเอียดการคิด!$B$15:$AW$257,38,0)*$I228,0)</f>
        <v>0</v>
      </c>
      <c r="L228" s="329">
        <f>IF($E228&lt;&gt;"",VLOOKUP($E228,รายละเอียดการคิด!$B$15:$AW$257,46,0)*$H228,0)+IF($E228&lt;&gt;"",VLOOKUP($E228,รายละเอียดการคิด!$B$15:$AW$257,47,0)*$I228,0)</f>
        <v>0</v>
      </c>
      <c r="M228" s="329"/>
      <c r="N228" s="329"/>
    </row>
    <row r="229" spans="5:14" x14ac:dyDescent="0.25">
      <c r="E229" s="126"/>
      <c r="F229" s="87"/>
      <c r="G229" s="87"/>
      <c r="H229" s="87"/>
      <c r="I229" s="158"/>
      <c r="J229" s="77">
        <f>IF($E229&lt;&gt;"",VLOOKUP($E229,รายละเอียดการคิด!$B$15:$AW$257,28,0)*$H229,0)+IF($E229&lt;&gt;"",VLOOKUP($E229,รายละเอียดการคิด!$B$15:$AW$257,29,0)*$I229,0)</f>
        <v>0</v>
      </c>
      <c r="K229" s="77">
        <f>IF($E229&lt;&gt;"",VLOOKUP($E229,รายละเอียดการคิด!$B$15:$AW$257,37,0)*$H229,0)+IF($E229&lt;&gt;"",VLOOKUP($E229,รายละเอียดการคิด!$B$15:$AW$257,38,0)*$I229,0)</f>
        <v>0</v>
      </c>
      <c r="L229" s="329">
        <f>IF($E229&lt;&gt;"",VLOOKUP($E229,รายละเอียดการคิด!$B$15:$AW$257,46,0)*$H229,0)+IF($E229&lt;&gt;"",VLOOKUP($E229,รายละเอียดการคิด!$B$15:$AW$257,47,0)*$I229,0)</f>
        <v>0</v>
      </c>
      <c r="M229" s="329"/>
      <c r="N229" s="329"/>
    </row>
    <row r="230" spans="5:14" x14ac:dyDescent="0.25">
      <c r="E230" s="126"/>
      <c r="F230" s="87"/>
      <c r="G230" s="87"/>
      <c r="H230" s="87"/>
      <c r="I230" s="158"/>
      <c r="J230" s="77">
        <f>IF($E230&lt;&gt;"",VLOOKUP($E230,รายละเอียดการคิด!$B$15:$AW$257,28,0)*$H230,0)+IF($E230&lt;&gt;"",VLOOKUP($E230,รายละเอียดการคิด!$B$15:$AW$257,29,0)*$I230,0)</f>
        <v>0</v>
      </c>
      <c r="K230" s="77">
        <f>IF($E230&lt;&gt;"",VLOOKUP($E230,รายละเอียดการคิด!$B$15:$AW$257,37,0)*$H230,0)+IF($E230&lt;&gt;"",VLOOKUP($E230,รายละเอียดการคิด!$B$15:$AW$257,38,0)*$I230,0)</f>
        <v>0</v>
      </c>
      <c r="L230" s="329">
        <f>IF($E230&lt;&gt;"",VLOOKUP($E230,รายละเอียดการคิด!$B$15:$AW$257,46,0)*$H230,0)+IF($E230&lt;&gt;"",VLOOKUP($E230,รายละเอียดการคิด!$B$15:$AW$257,47,0)*$I230,0)</f>
        <v>0</v>
      </c>
      <c r="M230" s="329"/>
      <c r="N230" s="329"/>
    </row>
    <row r="231" spans="5:14" x14ac:dyDescent="0.25">
      <c r="E231" s="126"/>
      <c r="F231" s="87"/>
      <c r="G231" s="87"/>
      <c r="H231" s="87"/>
      <c r="I231" s="158"/>
      <c r="J231" s="77">
        <f>IF($E231&lt;&gt;"",VLOOKUP($E231,รายละเอียดการคิด!$B$15:$AW$257,28,0)*$H231,0)+IF($E231&lt;&gt;"",VLOOKUP($E231,รายละเอียดการคิด!$B$15:$AW$257,29,0)*$I231,0)</f>
        <v>0</v>
      </c>
      <c r="K231" s="77">
        <f>IF($E231&lt;&gt;"",VLOOKUP($E231,รายละเอียดการคิด!$B$15:$AW$257,37,0)*$H231,0)+IF($E231&lt;&gt;"",VLOOKUP($E231,รายละเอียดการคิด!$B$15:$AW$257,38,0)*$I231,0)</f>
        <v>0</v>
      </c>
      <c r="L231" s="329">
        <f>IF($E231&lt;&gt;"",VLOOKUP($E231,รายละเอียดการคิด!$B$15:$AW$257,46,0)*$H231,0)+IF($E231&lt;&gt;"",VLOOKUP($E231,รายละเอียดการคิด!$B$15:$AW$257,47,0)*$I231,0)</f>
        <v>0</v>
      </c>
      <c r="M231" s="329"/>
      <c r="N231" s="329"/>
    </row>
    <row r="232" spans="5:14" x14ac:dyDescent="0.25">
      <c r="E232" s="126"/>
      <c r="F232" s="87"/>
      <c r="G232" s="87"/>
      <c r="H232" s="87"/>
      <c r="I232" s="158"/>
      <c r="J232" s="77">
        <f>IF($E232&lt;&gt;"",VLOOKUP($E232,รายละเอียดการคิด!$B$15:$AW$257,28,0)*$H232,0)+IF($E232&lt;&gt;"",VLOOKUP($E232,รายละเอียดการคิด!$B$15:$AW$257,29,0)*$I232,0)</f>
        <v>0</v>
      </c>
      <c r="K232" s="77">
        <f>IF($E232&lt;&gt;"",VLOOKUP($E232,รายละเอียดการคิด!$B$15:$AW$257,37,0)*$H232,0)+IF($E232&lt;&gt;"",VLOOKUP($E232,รายละเอียดการคิด!$B$15:$AW$257,38,0)*$I232,0)</f>
        <v>0</v>
      </c>
      <c r="L232" s="329">
        <f>IF($E232&lt;&gt;"",VLOOKUP($E232,รายละเอียดการคิด!$B$15:$AW$257,46,0)*$H232,0)+IF($E232&lt;&gt;"",VLOOKUP($E232,รายละเอียดการคิด!$B$15:$AW$257,47,0)*$I232,0)</f>
        <v>0</v>
      </c>
      <c r="M232" s="329"/>
      <c r="N232" s="329"/>
    </row>
    <row r="233" spans="5:14" x14ac:dyDescent="0.25">
      <c r="E233" s="126"/>
      <c r="F233" s="87"/>
      <c r="G233" s="87"/>
      <c r="H233" s="87"/>
      <c r="I233" s="158"/>
      <c r="J233" s="77">
        <f>IF($E233&lt;&gt;"",VLOOKUP($E233,รายละเอียดการคิด!$B$15:$AW$257,28,0)*$H233,0)+IF($E233&lt;&gt;"",VLOOKUP($E233,รายละเอียดการคิด!$B$15:$AW$257,29,0)*$I233,0)</f>
        <v>0</v>
      </c>
      <c r="K233" s="77">
        <f>IF($E233&lt;&gt;"",VLOOKUP($E233,รายละเอียดการคิด!$B$15:$AW$257,37,0)*$H233,0)+IF($E233&lt;&gt;"",VLOOKUP($E233,รายละเอียดการคิด!$B$15:$AW$257,38,0)*$I233,0)</f>
        <v>0</v>
      </c>
      <c r="L233" s="329">
        <f>IF($E233&lt;&gt;"",VLOOKUP($E233,รายละเอียดการคิด!$B$15:$AW$257,46,0)*$H233,0)+IF($E233&lt;&gt;"",VLOOKUP($E233,รายละเอียดการคิด!$B$15:$AW$257,47,0)*$I233,0)</f>
        <v>0</v>
      </c>
      <c r="M233" s="329"/>
      <c r="N233" s="329"/>
    </row>
    <row r="234" spans="5:14" x14ac:dyDescent="0.25">
      <c r="E234" s="126"/>
      <c r="F234" s="87"/>
      <c r="G234" s="87"/>
      <c r="H234" s="87"/>
      <c r="I234" s="158"/>
      <c r="J234" s="77">
        <f>IF($E234&lt;&gt;"",VLOOKUP($E234,รายละเอียดการคิด!$B$15:$AW$257,28,0)*$H234,0)+IF($E234&lt;&gt;"",VLOOKUP($E234,รายละเอียดการคิด!$B$15:$AW$257,29,0)*$I234,0)</f>
        <v>0</v>
      </c>
      <c r="K234" s="77">
        <f>IF($E234&lt;&gt;"",VLOOKUP($E234,รายละเอียดการคิด!$B$15:$AW$257,37,0)*$H234,0)+IF($E234&lt;&gt;"",VLOOKUP($E234,รายละเอียดการคิด!$B$15:$AW$257,38,0)*$I234,0)</f>
        <v>0</v>
      </c>
      <c r="L234" s="329">
        <f>IF($E234&lt;&gt;"",VLOOKUP($E234,รายละเอียดการคิด!$B$15:$AW$257,46,0)*$H234,0)+IF($E234&lt;&gt;"",VLOOKUP($E234,รายละเอียดการคิด!$B$15:$AW$257,47,0)*$I234,0)</f>
        <v>0</v>
      </c>
      <c r="M234" s="329"/>
      <c r="N234" s="329"/>
    </row>
    <row r="235" spans="5:14" x14ac:dyDescent="0.25">
      <c r="E235" s="126"/>
      <c r="F235" s="87"/>
      <c r="G235" s="87"/>
      <c r="H235" s="87"/>
      <c r="I235" s="158"/>
      <c r="J235" s="77">
        <f>IF($E235&lt;&gt;"",VLOOKUP($E235,รายละเอียดการคิด!$B$15:$AW$257,28,0)*$H235,0)+IF($E235&lt;&gt;"",VLOOKUP($E235,รายละเอียดการคิด!$B$15:$AW$257,29,0)*$I235,0)</f>
        <v>0</v>
      </c>
      <c r="K235" s="77">
        <f>IF($E235&lt;&gt;"",VLOOKUP($E235,รายละเอียดการคิด!$B$15:$AW$257,37,0)*$H235,0)+IF($E235&lt;&gt;"",VLOOKUP($E235,รายละเอียดการคิด!$B$15:$AW$257,38,0)*$I235,0)</f>
        <v>0</v>
      </c>
      <c r="L235" s="329">
        <f>IF($E235&lt;&gt;"",VLOOKUP($E235,รายละเอียดการคิด!$B$15:$AW$257,46,0)*$H235,0)+IF($E235&lt;&gt;"",VLOOKUP($E235,รายละเอียดการคิด!$B$15:$AW$257,47,0)*$I235,0)</f>
        <v>0</v>
      </c>
      <c r="M235" s="329"/>
      <c r="N235" s="329"/>
    </row>
    <row r="236" spans="5:14" x14ac:dyDescent="0.25">
      <c r="E236" s="126"/>
      <c r="F236" s="87"/>
      <c r="G236" s="87"/>
      <c r="H236" s="87"/>
      <c r="I236" s="158"/>
      <c r="J236" s="77">
        <f>IF($E236&lt;&gt;"",VLOOKUP($E236,รายละเอียดการคิด!$B$15:$AW$257,28,0)*$H236,0)+IF($E236&lt;&gt;"",VLOOKUP($E236,รายละเอียดการคิด!$B$15:$AW$257,29,0)*$I236,0)</f>
        <v>0</v>
      </c>
      <c r="K236" s="77">
        <f>IF($E236&lt;&gt;"",VLOOKUP($E236,รายละเอียดการคิด!$B$15:$AW$257,37,0)*$H236,0)+IF($E236&lt;&gt;"",VLOOKUP($E236,รายละเอียดการคิด!$B$15:$AW$257,38,0)*$I236,0)</f>
        <v>0</v>
      </c>
      <c r="L236" s="329">
        <f>IF($E236&lt;&gt;"",VLOOKUP($E236,รายละเอียดการคิด!$B$15:$AW$257,46,0)*$H236,0)+IF($E236&lt;&gt;"",VLOOKUP($E236,รายละเอียดการคิด!$B$15:$AW$257,47,0)*$I236,0)</f>
        <v>0</v>
      </c>
      <c r="M236" s="329"/>
      <c r="N236" s="329"/>
    </row>
    <row r="237" spans="5:14" x14ac:dyDescent="0.25">
      <c r="E237" s="126"/>
      <c r="F237" s="87"/>
      <c r="G237" s="87"/>
      <c r="H237" s="87"/>
      <c r="I237" s="158"/>
      <c r="J237" s="77">
        <f>IF($E237&lt;&gt;"",VLOOKUP($E237,รายละเอียดการคิด!$B$15:$AW$257,28,0)*$H237,0)+IF($E237&lt;&gt;"",VLOOKUP($E237,รายละเอียดการคิด!$B$15:$AW$257,29,0)*$I237,0)</f>
        <v>0</v>
      </c>
      <c r="K237" s="77">
        <f>IF($E237&lt;&gt;"",VLOOKUP($E237,รายละเอียดการคิด!$B$15:$AW$257,37,0)*$H237,0)+IF($E237&lt;&gt;"",VLOOKUP($E237,รายละเอียดการคิด!$B$15:$AW$257,38,0)*$I237,0)</f>
        <v>0</v>
      </c>
      <c r="L237" s="329">
        <f>IF($E237&lt;&gt;"",VLOOKUP($E237,รายละเอียดการคิด!$B$15:$AW$257,46,0)*$H237,0)+IF($E237&lt;&gt;"",VLOOKUP($E237,รายละเอียดการคิด!$B$15:$AW$257,47,0)*$I237,0)</f>
        <v>0</v>
      </c>
      <c r="M237" s="329"/>
      <c r="N237" s="329"/>
    </row>
    <row r="238" spans="5:14" x14ac:dyDescent="0.25">
      <c r="E238" s="126"/>
      <c r="F238" s="87"/>
      <c r="G238" s="87"/>
      <c r="H238" s="87"/>
      <c r="I238" s="158"/>
      <c r="J238" s="77">
        <f>IF($E238&lt;&gt;"",VLOOKUP($E238,รายละเอียดการคิด!$B$15:$AW$257,28,0)*$H238,0)+IF($E238&lt;&gt;"",VLOOKUP($E238,รายละเอียดการคิด!$B$15:$AW$257,29,0)*$I238,0)</f>
        <v>0</v>
      </c>
      <c r="K238" s="77">
        <f>IF($E238&lt;&gt;"",VLOOKUP($E238,รายละเอียดการคิด!$B$15:$AW$257,37,0)*$H238,0)+IF($E238&lt;&gt;"",VLOOKUP($E238,รายละเอียดการคิด!$B$15:$AW$257,38,0)*$I238,0)</f>
        <v>0</v>
      </c>
      <c r="L238" s="329">
        <f>IF($E238&lt;&gt;"",VLOOKUP($E238,รายละเอียดการคิด!$B$15:$AW$257,46,0)*$H238,0)+IF($E238&lt;&gt;"",VLOOKUP($E238,รายละเอียดการคิด!$B$15:$AW$257,47,0)*$I238,0)</f>
        <v>0</v>
      </c>
      <c r="M238" s="329"/>
      <c r="N238" s="329"/>
    </row>
    <row r="239" spans="5:14" x14ac:dyDescent="0.25">
      <c r="E239" s="126"/>
      <c r="F239" s="87"/>
      <c r="G239" s="87"/>
      <c r="H239" s="87"/>
      <c r="I239" s="158"/>
      <c r="J239" s="77">
        <f>IF($E239&lt;&gt;"",VLOOKUP($E239,รายละเอียดการคิด!$B$15:$AW$257,28,0)*$H239,0)+IF($E239&lt;&gt;"",VLOOKUP($E239,รายละเอียดการคิด!$B$15:$AW$257,29,0)*$I239,0)</f>
        <v>0</v>
      </c>
      <c r="K239" s="77">
        <f>IF($E239&lt;&gt;"",VLOOKUP($E239,รายละเอียดการคิด!$B$15:$AW$257,37,0)*$H239,0)+IF($E239&lt;&gt;"",VLOOKUP($E239,รายละเอียดการคิด!$B$15:$AW$257,38,0)*$I239,0)</f>
        <v>0</v>
      </c>
      <c r="L239" s="329">
        <f>IF($E239&lt;&gt;"",VLOOKUP($E239,รายละเอียดการคิด!$B$15:$AW$257,46,0)*$H239,0)+IF($E239&lt;&gt;"",VLOOKUP($E239,รายละเอียดการคิด!$B$15:$AW$257,47,0)*$I239,0)</f>
        <v>0</v>
      </c>
      <c r="M239" s="329"/>
      <c r="N239" s="329"/>
    </row>
    <row r="240" spans="5:14" x14ac:dyDescent="0.25">
      <c r="E240" s="126"/>
      <c r="F240" s="87"/>
      <c r="G240" s="87"/>
      <c r="H240" s="87"/>
      <c r="I240" s="158"/>
      <c r="J240" s="77">
        <f>IF($E240&lt;&gt;"",VLOOKUP($E240,รายละเอียดการคิด!$B$15:$AW$257,28,0)*$H240,0)+IF($E240&lt;&gt;"",VLOOKUP($E240,รายละเอียดการคิด!$B$15:$AW$257,29,0)*$I240,0)</f>
        <v>0</v>
      </c>
      <c r="K240" s="77">
        <f>IF($E240&lt;&gt;"",VLOOKUP($E240,รายละเอียดการคิด!$B$15:$AW$257,37,0)*$H240,0)+IF($E240&lt;&gt;"",VLOOKUP($E240,รายละเอียดการคิด!$B$15:$AW$257,38,0)*$I240,0)</f>
        <v>0</v>
      </c>
      <c r="L240" s="329">
        <f>IF($E240&lt;&gt;"",VLOOKUP($E240,รายละเอียดการคิด!$B$15:$AW$257,46,0)*$H240,0)+IF($E240&lt;&gt;"",VLOOKUP($E240,รายละเอียดการคิด!$B$15:$AW$257,47,0)*$I240,0)</f>
        <v>0</v>
      </c>
      <c r="M240" s="329"/>
      <c r="N240" s="329"/>
    </row>
    <row r="241" spans="5:14" x14ac:dyDescent="0.25">
      <c r="E241" s="126"/>
      <c r="F241" s="87"/>
      <c r="G241" s="87"/>
      <c r="H241" s="87"/>
      <c r="I241" s="158"/>
      <c r="J241" s="77">
        <f>IF($E241&lt;&gt;"",VLOOKUP($E241,รายละเอียดการคิด!$B$15:$AW$257,28,0)*$H241,0)+IF($E241&lt;&gt;"",VLOOKUP($E241,รายละเอียดการคิด!$B$15:$AW$257,29,0)*$I241,0)</f>
        <v>0</v>
      </c>
      <c r="K241" s="77">
        <f>IF($E241&lt;&gt;"",VLOOKUP($E241,รายละเอียดการคิด!$B$15:$AW$257,37,0)*$H241,0)+IF($E241&lt;&gt;"",VLOOKUP($E241,รายละเอียดการคิด!$B$15:$AW$257,38,0)*$I241,0)</f>
        <v>0</v>
      </c>
      <c r="L241" s="329">
        <f>IF($E241&lt;&gt;"",VLOOKUP($E241,รายละเอียดการคิด!$B$15:$AW$257,46,0)*$H241,0)+IF($E241&lt;&gt;"",VLOOKUP($E241,รายละเอียดการคิด!$B$15:$AW$257,47,0)*$I241,0)</f>
        <v>0</v>
      </c>
      <c r="M241" s="329"/>
      <c r="N241" s="329"/>
    </row>
    <row r="242" spans="5:14" x14ac:dyDescent="0.25">
      <c r="E242" s="126"/>
      <c r="F242" s="87"/>
      <c r="G242" s="87"/>
      <c r="H242" s="87"/>
      <c r="I242" s="158"/>
      <c r="J242" s="77">
        <f>IF($E242&lt;&gt;"",VLOOKUP($E242,รายละเอียดการคิด!$B$15:$AW$257,28,0)*$H242,0)+IF($E242&lt;&gt;"",VLOOKUP($E242,รายละเอียดการคิด!$B$15:$AW$257,29,0)*$I242,0)</f>
        <v>0</v>
      </c>
      <c r="K242" s="77">
        <f>IF($E242&lt;&gt;"",VLOOKUP($E242,รายละเอียดการคิด!$B$15:$AW$257,37,0)*$H242,0)+IF($E242&lt;&gt;"",VLOOKUP($E242,รายละเอียดการคิด!$B$15:$AW$257,38,0)*$I242,0)</f>
        <v>0</v>
      </c>
      <c r="L242" s="329">
        <f>IF($E242&lt;&gt;"",VLOOKUP($E242,รายละเอียดการคิด!$B$15:$AW$257,46,0)*$H242,0)+IF($E242&lt;&gt;"",VLOOKUP($E242,รายละเอียดการคิด!$B$15:$AW$257,47,0)*$I242,0)</f>
        <v>0</v>
      </c>
      <c r="M242" s="329"/>
      <c r="N242" s="329"/>
    </row>
    <row r="243" spans="5:14" x14ac:dyDescent="0.25">
      <c r="E243" s="126"/>
      <c r="F243" s="87"/>
      <c r="G243" s="87"/>
      <c r="H243" s="87"/>
      <c r="I243" s="158"/>
      <c r="J243" s="77">
        <f>IF($E243&lt;&gt;"",VLOOKUP($E243,รายละเอียดการคิด!$B$15:$AW$257,28,0)*$H243,0)+IF($E243&lt;&gt;"",VLOOKUP($E243,รายละเอียดการคิด!$B$15:$AW$257,29,0)*$I243,0)</f>
        <v>0</v>
      </c>
      <c r="K243" s="77">
        <f>IF($E243&lt;&gt;"",VLOOKUP($E243,รายละเอียดการคิด!$B$15:$AW$257,37,0)*$H243,0)+IF($E243&lt;&gt;"",VLOOKUP($E243,รายละเอียดการคิด!$B$15:$AW$257,38,0)*$I243,0)</f>
        <v>0</v>
      </c>
      <c r="L243" s="329">
        <f>IF($E243&lt;&gt;"",VLOOKUP($E243,รายละเอียดการคิด!$B$15:$AW$257,46,0)*$H243,0)+IF($E243&lt;&gt;"",VLOOKUP($E243,รายละเอียดการคิด!$B$15:$AW$257,47,0)*$I243,0)</f>
        <v>0</v>
      </c>
      <c r="M243" s="329"/>
      <c r="N243" s="329"/>
    </row>
    <row r="244" spans="5:14" x14ac:dyDescent="0.25">
      <c r="E244" s="126"/>
      <c r="F244" s="87"/>
      <c r="G244" s="87"/>
      <c r="H244" s="87"/>
      <c r="I244" s="158"/>
      <c r="J244" s="77">
        <f>IF($E244&lt;&gt;"",VLOOKUP($E244,รายละเอียดการคิด!$B$15:$AW$257,28,0)*$H244,0)+IF($E244&lt;&gt;"",VLOOKUP($E244,รายละเอียดการคิด!$B$15:$AW$257,29,0)*$I244,0)</f>
        <v>0</v>
      </c>
      <c r="K244" s="77">
        <f>IF($E244&lt;&gt;"",VLOOKUP($E244,รายละเอียดการคิด!$B$15:$AW$257,37,0)*$H244,0)+IF($E244&lt;&gt;"",VLOOKUP($E244,รายละเอียดการคิด!$B$15:$AW$257,38,0)*$I244,0)</f>
        <v>0</v>
      </c>
      <c r="L244" s="329">
        <f>IF($E244&lt;&gt;"",VLOOKUP($E244,รายละเอียดการคิด!$B$15:$AW$257,46,0)*$H244,0)+IF($E244&lt;&gt;"",VLOOKUP($E244,รายละเอียดการคิด!$B$15:$AW$257,47,0)*$I244,0)</f>
        <v>0</v>
      </c>
      <c r="M244" s="329"/>
      <c r="N244" s="329"/>
    </row>
    <row r="245" spans="5:14" x14ac:dyDescent="0.25">
      <c r="E245" s="126"/>
      <c r="F245" s="87"/>
      <c r="G245" s="87"/>
      <c r="H245" s="87"/>
      <c r="I245" s="158"/>
      <c r="J245" s="77">
        <f>IF($E245&lt;&gt;"",VLOOKUP($E245,รายละเอียดการคิด!$B$15:$AW$257,28,0)*$H245,0)+IF($E245&lt;&gt;"",VLOOKUP($E245,รายละเอียดการคิด!$B$15:$AW$257,29,0)*$I245,0)</f>
        <v>0</v>
      </c>
      <c r="K245" s="77">
        <f>IF($E245&lt;&gt;"",VLOOKUP($E245,รายละเอียดการคิด!$B$15:$AW$257,37,0)*$H245,0)+IF($E245&lt;&gt;"",VLOOKUP($E245,รายละเอียดการคิด!$B$15:$AW$257,38,0)*$I245,0)</f>
        <v>0</v>
      </c>
      <c r="L245" s="329">
        <f>IF($E245&lt;&gt;"",VLOOKUP($E245,รายละเอียดการคิด!$B$15:$AW$257,46,0)*$H245,0)+IF($E245&lt;&gt;"",VLOOKUP($E245,รายละเอียดการคิด!$B$15:$AW$257,47,0)*$I245,0)</f>
        <v>0</v>
      </c>
      <c r="M245" s="329"/>
      <c r="N245" s="329"/>
    </row>
    <row r="246" spans="5:14" x14ac:dyDescent="0.25">
      <c r="E246" s="126"/>
      <c r="F246" s="87"/>
      <c r="G246" s="87"/>
      <c r="H246" s="87"/>
      <c r="I246" s="158"/>
      <c r="J246" s="77">
        <f>IF($E246&lt;&gt;"",VLOOKUP($E246,รายละเอียดการคิด!$B$15:$AW$257,28,0)*$H246,0)+IF($E246&lt;&gt;"",VLOOKUP($E246,รายละเอียดการคิด!$B$15:$AW$257,29,0)*$I246,0)</f>
        <v>0</v>
      </c>
      <c r="K246" s="77">
        <f>IF($E246&lt;&gt;"",VLOOKUP($E246,รายละเอียดการคิด!$B$15:$AW$257,37,0)*$H246,0)+IF($E246&lt;&gt;"",VLOOKUP($E246,รายละเอียดการคิด!$B$15:$AW$257,38,0)*$I246,0)</f>
        <v>0</v>
      </c>
      <c r="L246" s="329">
        <f>IF($E246&lt;&gt;"",VLOOKUP($E246,รายละเอียดการคิด!$B$15:$AW$257,46,0)*$H246,0)+IF($E246&lt;&gt;"",VLOOKUP($E246,รายละเอียดการคิด!$B$15:$AW$257,47,0)*$I246,0)</f>
        <v>0</v>
      </c>
      <c r="M246" s="329"/>
      <c r="N246" s="329"/>
    </row>
    <row r="247" spans="5:14" x14ac:dyDescent="0.25">
      <c r="E247" s="126"/>
      <c r="F247" s="87"/>
      <c r="G247" s="87"/>
      <c r="H247" s="87"/>
      <c r="I247" s="158"/>
      <c r="J247" s="77">
        <f>IF($E247&lt;&gt;"",VLOOKUP($E247,รายละเอียดการคิด!$B$15:$AW$257,28,0)*$H247,0)+IF($E247&lt;&gt;"",VLOOKUP($E247,รายละเอียดการคิด!$B$15:$AW$257,29,0)*$I247,0)</f>
        <v>0</v>
      </c>
      <c r="K247" s="77">
        <f>IF($E247&lt;&gt;"",VLOOKUP($E247,รายละเอียดการคิด!$B$15:$AW$257,37,0)*$H247,0)+IF($E247&lt;&gt;"",VLOOKUP($E247,รายละเอียดการคิด!$B$15:$AW$257,38,0)*$I247,0)</f>
        <v>0</v>
      </c>
      <c r="L247" s="329">
        <f>IF($E247&lt;&gt;"",VLOOKUP($E247,รายละเอียดการคิด!$B$15:$AW$257,46,0)*$H247,0)+IF($E247&lt;&gt;"",VLOOKUP($E247,รายละเอียดการคิด!$B$15:$AW$257,47,0)*$I247,0)</f>
        <v>0</v>
      </c>
      <c r="M247" s="329"/>
      <c r="N247" s="329"/>
    </row>
    <row r="248" spans="5:14" x14ac:dyDescent="0.25">
      <c r="E248" s="126"/>
      <c r="F248" s="87"/>
      <c r="G248" s="87"/>
      <c r="H248" s="87"/>
      <c r="I248" s="158"/>
      <c r="J248" s="77">
        <f>IF($E248&lt;&gt;"",VLOOKUP($E248,รายละเอียดการคิด!$B$15:$AW$257,28,0)*$H248,0)+IF($E248&lt;&gt;"",VLOOKUP($E248,รายละเอียดการคิด!$B$15:$AW$257,29,0)*$I248,0)</f>
        <v>0</v>
      </c>
      <c r="K248" s="77">
        <f>IF($E248&lt;&gt;"",VLOOKUP($E248,รายละเอียดการคิด!$B$15:$AW$257,37,0)*$H248,0)+IF($E248&lt;&gt;"",VLOOKUP($E248,รายละเอียดการคิด!$B$15:$AW$257,38,0)*$I248,0)</f>
        <v>0</v>
      </c>
      <c r="L248" s="329">
        <f>IF($E248&lt;&gt;"",VLOOKUP($E248,รายละเอียดการคิด!$B$15:$AW$257,46,0)*$H248,0)+IF($E248&lt;&gt;"",VLOOKUP($E248,รายละเอียดการคิด!$B$15:$AW$257,47,0)*$I248,0)</f>
        <v>0</v>
      </c>
      <c r="M248" s="329"/>
      <c r="N248" s="329"/>
    </row>
    <row r="249" spans="5:14" x14ac:dyDescent="0.25">
      <c r="E249" s="126"/>
      <c r="F249" s="87"/>
      <c r="G249" s="87"/>
      <c r="H249" s="87"/>
      <c r="I249" s="158"/>
      <c r="J249" s="77">
        <f>IF($E249&lt;&gt;"",VLOOKUP($E249,รายละเอียดการคิด!$B$15:$AW$257,28,0)*$H249,0)+IF($E249&lt;&gt;"",VLOOKUP($E249,รายละเอียดการคิด!$B$15:$AW$257,29,0)*$I249,0)</f>
        <v>0</v>
      </c>
      <c r="K249" s="77">
        <f>IF($E249&lt;&gt;"",VLOOKUP($E249,รายละเอียดการคิด!$B$15:$AW$257,37,0)*$H249,0)+IF($E249&lt;&gt;"",VLOOKUP($E249,รายละเอียดการคิด!$B$15:$AW$257,38,0)*$I249,0)</f>
        <v>0</v>
      </c>
      <c r="L249" s="329">
        <f>IF($E249&lt;&gt;"",VLOOKUP($E249,รายละเอียดการคิด!$B$15:$AW$257,46,0)*$H249,0)+IF($E249&lt;&gt;"",VLOOKUP($E249,รายละเอียดการคิด!$B$15:$AW$257,47,0)*$I249,0)</f>
        <v>0</v>
      </c>
      <c r="M249" s="329"/>
      <c r="N249" s="329"/>
    </row>
    <row r="250" spans="5:14" x14ac:dyDescent="0.25">
      <c r="E250" s="126"/>
      <c r="F250" s="87"/>
      <c r="G250" s="87"/>
      <c r="H250" s="87"/>
      <c r="I250" s="158"/>
      <c r="J250" s="77">
        <f>IF($E250&lt;&gt;"",VLOOKUP($E250,รายละเอียดการคิด!$B$15:$AW$257,28,0)*$H250,0)+IF($E250&lt;&gt;"",VLOOKUP($E250,รายละเอียดการคิด!$B$15:$AW$257,29,0)*$I250,0)</f>
        <v>0</v>
      </c>
      <c r="K250" s="77">
        <f>IF($E250&lt;&gt;"",VLOOKUP($E250,รายละเอียดการคิด!$B$15:$AW$257,37,0)*$H250,0)+IF($E250&lt;&gt;"",VLOOKUP($E250,รายละเอียดการคิด!$B$15:$AW$257,38,0)*$I250,0)</f>
        <v>0</v>
      </c>
      <c r="L250" s="329">
        <f>IF($E250&lt;&gt;"",VLOOKUP($E250,รายละเอียดการคิด!$B$15:$AW$257,46,0)*$H250,0)+IF($E250&lt;&gt;"",VLOOKUP($E250,รายละเอียดการคิด!$B$15:$AW$257,47,0)*$I250,0)</f>
        <v>0</v>
      </c>
      <c r="M250" s="329"/>
      <c r="N250" s="329"/>
    </row>
    <row r="251" spans="5:14" x14ac:dyDescent="0.25">
      <c r="E251" s="126"/>
      <c r="F251" s="87"/>
      <c r="G251" s="87"/>
      <c r="H251" s="87"/>
      <c r="I251" s="158"/>
      <c r="J251" s="77">
        <f>IF($E251&lt;&gt;"",VLOOKUP($E251,รายละเอียดการคิด!$B$15:$AW$257,28,0)*$H251,0)+IF($E251&lt;&gt;"",VLOOKUP($E251,รายละเอียดการคิด!$B$15:$AW$257,29,0)*$I251,0)</f>
        <v>0</v>
      </c>
      <c r="K251" s="77">
        <f>IF($E251&lt;&gt;"",VLOOKUP($E251,รายละเอียดการคิด!$B$15:$AW$257,37,0)*$H251,0)+IF($E251&lt;&gt;"",VLOOKUP($E251,รายละเอียดการคิด!$B$15:$AW$257,38,0)*$I251,0)</f>
        <v>0</v>
      </c>
      <c r="L251" s="329">
        <f>IF($E251&lt;&gt;"",VLOOKUP($E251,รายละเอียดการคิด!$B$15:$AW$257,46,0)*$H251,0)+IF($E251&lt;&gt;"",VLOOKUP($E251,รายละเอียดการคิด!$B$15:$AW$257,47,0)*$I251,0)</f>
        <v>0</v>
      </c>
      <c r="M251" s="329"/>
      <c r="N251" s="329"/>
    </row>
    <row r="252" spans="5:14" x14ac:dyDescent="0.25">
      <c r="E252" s="126"/>
      <c r="F252" s="87"/>
      <c r="G252" s="87"/>
      <c r="H252" s="87"/>
      <c r="I252" s="158"/>
      <c r="J252" s="77">
        <f>IF($E252&lt;&gt;"",VLOOKUP($E252,รายละเอียดการคิด!$B$15:$AW$257,28,0)*$H252,0)+IF($E252&lt;&gt;"",VLOOKUP($E252,รายละเอียดการคิด!$B$15:$AW$257,29,0)*$I252,0)</f>
        <v>0</v>
      </c>
      <c r="K252" s="77">
        <f>IF($E252&lt;&gt;"",VLOOKUP($E252,รายละเอียดการคิด!$B$15:$AW$257,37,0)*$H252,0)+IF($E252&lt;&gt;"",VLOOKUP($E252,รายละเอียดการคิด!$B$15:$AW$257,38,0)*$I252,0)</f>
        <v>0</v>
      </c>
      <c r="L252" s="329">
        <f>IF($E252&lt;&gt;"",VLOOKUP($E252,รายละเอียดการคิด!$B$15:$AW$257,46,0)*$H252,0)+IF($E252&lt;&gt;"",VLOOKUP($E252,รายละเอียดการคิด!$B$15:$AW$257,47,0)*$I252,0)</f>
        <v>0</v>
      </c>
      <c r="M252" s="329"/>
      <c r="N252" s="329"/>
    </row>
    <row r="253" spans="5:14" x14ac:dyDescent="0.25">
      <c r="E253" s="126"/>
      <c r="F253" s="87"/>
      <c r="G253" s="87"/>
      <c r="H253" s="87"/>
      <c r="I253" s="158"/>
      <c r="J253" s="77">
        <f>IF($E253&lt;&gt;"",VLOOKUP($E253,รายละเอียดการคิด!$B$15:$AW$257,28,0)*$H253,0)+IF($E253&lt;&gt;"",VLOOKUP($E253,รายละเอียดการคิด!$B$15:$AW$257,29,0)*$I253,0)</f>
        <v>0</v>
      </c>
      <c r="K253" s="77">
        <f>IF($E253&lt;&gt;"",VLOOKUP($E253,รายละเอียดการคิด!$B$15:$AW$257,37,0)*$H253,0)+IF($E253&lt;&gt;"",VLOOKUP($E253,รายละเอียดการคิด!$B$15:$AW$257,38,0)*$I253,0)</f>
        <v>0</v>
      </c>
      <c r="L253" s="329">
        <f>IF($E253&lt;&gt;"",VLOOKUP($E253,รายละเอียดการคิด!$B$15:$AW$257,46,0)*$H253,0)+IF($E253&lt;&gt;"",VLOOKUP($E253,รายละเอียดการคิด!$B$15:$AW$257,47,0)*$I253,0)</f>
        <v>0</v>
      </c>
      <c r="M253" s="329"/>
      <c r="N253" s="329"/>
    </row>
    <row r="254" spans="5:14" x14ac:dyDescent="0.25">
      <c r="E254" s="126"/>
      <c r="F254" s="87"/>
      <c r="G254" s="87"/>
      <c r="H254" s="87"/>
      <c r="I254" s="158"/>
      <c r="J254" s="77">
        <f>IF($E254&lt;&gt;"",VLOOKUP($E254,รายละเอียดการคิด!$B$15:$AW$257,28,0)*$H254,0)+IF($E254&lt;&gt;"",VLOOKUP($E254,รายละเอียดการคิด!$B$15:$AW$257,29,0)*$I254,0)</f>
        <v>0</v>
      </c>
      <c r="K254" s="77">
        <f>IF($E254&lt;&gt;"",VLOOKUP($E254,รายละเอียดการคิด!$B$15:$AW$257,37,0)*$H254,0)+IF($E254&lt;&gt;"",VLOOKUP($E254,รายละเอียดการคิด!$B$15:$AW$257,38,0)*$I254,0)</f>
        <v>0</v>
      </c>
      <c r="L254" s="329">
        <f>IF($E254&lt;&gt;"",VLOOKUP($E254,รายละเอียดการคิด!$B$15:$AW$257,46,0)*$H254,0)+IF($E254&lt;&gt;"",VLOOKUP($E254,รายละเอียดการคิด!$B$15:$AW$257,47,0)*$I254,0)</f>
        <v>0</v>
      </c>
      <c r="M254" s="329"/>
      <c r="N254" s="329"/>
    </row>
    <row r="255" spans="5:14" x14ac:dyDescent="0.25">
      <c r="E255" s="126"/>
      <c r="F255" s="87"/>
      <c r="G255" s="87"/>
      <c r="H255" s="87"/>
      <c r="I255" s="158"/>
      <c r="J255" s="77">
        <f>IF($E255&lt;&gt;"",VLOOKUP($E255,รายละเอียดการคิด!$B$15:$AW$257,28,0)*$H255,0)+IF($E255&lt;&gt;"",VLOOKUP($E255,รายละเอียดการคิด!$B$15:$AW$257,29,0)*$I255,0)</f>
        <v>0</v>
      </c>
      <c r="K255" s="77">
        <f>IF($E255&lt;&gt;"",VLOOKUP($E255,รายละเอียดการคิด!$B$15:$AW$257,37,0)*$H255,0)+IF($E255&lt;&gt;"",VLOOKUP($E255,รายละเอียดการคิด!$B$15:$AW$257,38,0)*$I255,0)</f>
        <v>0</v>
      </c>
      <c r="L255" s="329">
        <f>IF($E255&lt;&gt;"",VLOOKUP($E255,รายละเอียดการคิด!$B$15:$AW$257,46,0)*$H255,0)+IF($E255&lt;&gt;"",VLOOKUP($E255,รายละเอียดการคิด!$B$15:$AW$257,47,0)*$I255,0)</f>
        <v>0</v>
      </c>
      <c r="M255" s="329"/>
      <c r="N255" s="329"/>
    </row>
    <row r="256" spans="5:14" x14ac:dyDescent="0.25">
      <c r="E256" s="126"/>
      <c r="F256" s="87"/>
      <c r="G256" s="87"/>
      <c r="H256" s="87"/>
      <c r="I256" s="158"/>
      <c r="J256" s="77">
        <f>IF($E256&lt;&gt;"",VLOOKUP($E256,รายละเอียดการคิด!$B$15:$AW$257,28,0)*$H256,0)+IF($E256&lt;&gt;"",VLOOKUP($E256,รายละเอียดการคิด!$B$15:$AW$257,29,0)*$I256,0)</f>
        <v>0</v>
      </c>
      <c r="K256" s="77">
        <f>IF($E256&lt;&gt;"",VLOOKUP($E256,รายละเอียดการคิด!$B$15:$AW$257,37,0)*$H256,0)+IF($E256&lt;&gt;"",VLOOKUP($E256,รายละเอียดการคิด!$B$15:$AW$257,38,0)*$I256,0)</f>
        <v>0</v>
      </c>
      <c r="L256" s="329">
        <f>IF($E256&lt;&gt;"",VLOOKUP($E256,รายละเอียดการคิด!$B$15:$AW$257,46,0)*$H256,0)+IF($E256&lt;&gt;"",VLOOKUP($E256,รายละเอียดการคิด!$B$15:$AW$257,47,0)*$I256,0)</f>
        <v>0</v>
      </c>
      <c r="M256" s="329"/>
      <c r="N256" s="329"/>
    </row>
    <row r="257" spans="5:14" x14ac:dyDescent="0.25">
      <c r="E257" s="126"/>
      <c r="F257" s="87"/>
      <c r="G257" s="87"/>
      <c r="H257" s="87"/>
      <c r="I257" s="158"/>
      <c r="J257" s="77">
        <f>IF($E257&lt;&gt;"",VLOOKUP($E257,รายละเอียดการคิด!$B$15:$AW$257,28,0)*$H257,0)+IF($E257&lt;&gt;"",VLOOKUP($E257,รายละเอียดการคิด!$B$15:$AW$257,29,0)*$I257,0)</f>
        <v>0</v>
      </c>
      <c r="K257" s="77">
        <f>IF($E257&lt;&gt;"",VLOOKUP($E257,รายละเอียดการคิด!$B$15:$AW$257,37,0)*$H257,0)+IF($E257&lt;&gt;"",VLOOKUP($E257,รายละเอียดการคิด!$B$15:$AW$257,38,0)*$I257,0)</f>
        <v>0</v>
      </c>
      <c r="L257" s="329">
        <f>IF($E257&lt;&gt;"",VLOOKUP($E257,รายละเอียดการคิด!$B$15:$AW$257,46,0)*$H257,0)+IF($E257&lt;&gt;"",VLOOKUP($E257,รายละเอียดการคิด!$B$15:$AW$257,47,0)*$I257,0)</f>
        <v>0</v>
      </c>
      <c r="M257" s="329"/>
      <c r="N257" s="329"/>
    </row>
    <row r="258" spans="5:14" x14ac:dyDescent="0.25">
      <c r="E258" s="126"/>
      <c r="F258" s="87"/>
      <c r="G258" s="87"/>
      <c r="H258" s="87"/>
      <c r="I258" s="158"/>
      <c r="J258" s="77">
        <f>IF($E258&lt;&gt;"",VLOOKUP($E258,รายละเอียดการคิด!$B$15:$AW$257,28,0)*$H258,0)+IF($E258&lt;&gt;"",VLOOKUP($E258,รายละเอียดการคิด!$B$15:$AW$257,29,0)*$I258,0)</f>
        <v>0</v>
      </c>
      <c r="K258" s="77">
        <f>IF($E258&lt;&gt;"",VLOOKUP($E258,รายละเอียดการคิด!$B$15:$AW$257,37,0)*$H258,0)+IF($E258&lt;&gt;"",VLOOKUP($E258,รายละเอียดการคิด!$B$15:$AW$257,38,0)*$I258,0)</f>
        <v>0</v>
      </c>
      <c r="L258" s="329">
        <f>IF($E258&lt;&gt;"",VLOOKUP($E258,รายละเอียดการคิด!$B$15:$AW$257,46,0)*$H258,0)+IF($E258&lt;&gt;"",VLOOKUP($E258,รายละเอียดการคิด!$B$15:$AW$257,47,0)*$I258,0)</f>
        <v>0</v>
      </c>
      <c r="M258" s="329"/>
      <c r="N258" s="329"/>
    </row>
    <row r="259" spans="5:14" x14ac:dyDescent="0.25">
      <c r="E259" s="126"/>
      <c r="F259" s="87"/>
      <c r="G259" s="87"/>
      <c r="H259" s="87"/>
      <c r="I259" s="158"/>
      <c r="J259" s="77">
        <f>IF($E259&lt;&gt;"",VLOOKUP($E259,รายละเอียดการคิด!$B$15:$AW$257,28,0)*$H259,0)+IF($E259&lt;&gt;"",VLOOKUP($E259,รายละเอียดการคิด!$B$15:$AW$257,29,0)*$I259,0)</f>
        <v>0</v>
      </c>
      <c r="K259" s="77">
        <f>IF($E259&lt;&gt;"",VLOOKUP($E259,รายละเอียดการคิด!$B$15:$AW$257,37,0)*$H259,0)+IF($E259&lt;&gt;"",VLOOKUP($E259,รายละเอียดการคิด!$B$15:$AW$257,38,0)*$I259,0)</f>
        <v>0</v>
      </c>
      <c r="L259" s="329">
        <f>IF($E259&lt;&gt;"",VLOOKUP($E259,รายละเอียดการคิด!$B$15:$AW$257,46,0)*$H259,0)+IF($E259&lt;&gt;"",VLOOKUP($E259,รายละเอียดการคิด!$B$15:$AW$257,47,0)*$I259,0)</f>
        <v>0</v>
      </c>
      <c r="M259" s="329"/>
      <c r="N259" s="329"/>
    </row>
    <row r="260" spans="5:14" x14ac:dyDescent="0.25">
      <c r="E260" s="126"/>
      <c r="F260" s="87"/>
      <c r="G260" s="87"/>
      <c r="H260" s="87"/>
      <c r="I260" s="158"/>
      <c r="J260" s="77">
        <f>IF($E260&lt;&gt;"",VLOOKUP($E260,รายละเอียดการคิด!$B$15:$AW$257,28,0)*$H260,0)+IF($E260&lt;&gt;"",VLOOKUP($E260,รายละเอียดการคิด!$B$15:$AW$257,29,0)*$I260,0)</f>
        <v>0</v>
      </c>
      <c r="K260" s="77">
        <f>IF($E260&lt;&gt;"",VLOOKUP($E260,รายละเอียดการคิด!$B$15:$AW$257,37,0)*$H260,0)+IF($E260&lt;&gt;"",VLOOKUP($E260,รายละเอียดการคิด!$B$15:$AW$257,38,0)*$I260,0)</f>
        <v>0</v>
      </c>
      <c r="L260" s="329">
        <f>IF($E260&lt;&gt;"",VLOOKUP($E260,รายละเอียดการคิด!$B$15:$AW$257,46,0)*$H260,0)+IF($E260&lt;&gt;"",VLOOKUP($E260,รายละเอียดการคิด!$B$15:$AW$257,47,0)*$I260,0)</f>
        <v>0</v>
      </c>
      <c r="M260" s="329"/>
      <c r="N260" s="329"/>
    </row>
    <row r="261" spans="5:14" x14ac:dyDescent="0.25">
      <c r="E261" s="126"/>
      <c r="F261" s="87"/>
      <c r="G261" s="87"/>
      <c r="H261" s="87"/>
      <c r="I261" s="158"/>
      <c r="J261" s="77">
        <f>IF($E261&lt;&gt;"",VLOOKUP($E261,รายละเอียดการคิด!$B$15:$AW$257,28,0)*$H261,0)+IF($E261&lt;&gt;"",VLOOKUP($E261,รายละเอียดการคิด!$B$15:$AW$257,29,0)*$I261,0)</f>
        <v>0</v>
      </c>
      <c r="K261" s="77">
        <f>IF($E261&lt;&gt;"",VLOOKUP($E261,รายละเอียดการคิด!$B$15:$AW$257,37,0)*$H261,0)+IF($E261&lt;&gt;"",VLOOKUP($E261,รายละเอียดการคิด!$B$15:$AW$257,38,0)*$I261,0)</f>
        <v>0</v>
      </c>
      <c r="L261" s="329">
        <f>IF($E261&lt;&gt;"",VLOOKUP($E261,รายละเอียดการคิด!$B$15:$AW$257,46,0)*$H261,0)+IF($E261&lt;&gt;"",VLOOKUP($E261,รายละเอียดการคิด!$B$15:$AW$257,47,0)*$I261,0)</f>
        <v>0</v>
      </c>
      <c r="M261" s="329"/>
      <c r="N261" s="329"/>
    </row>
    <row r="262" spans="5:14" x14ac:dyDescent="0.25">
      <c r="E262" s="126"/>
      <c r="F262" s="87"/>
      <c r="G262" s="87"/>
      <c r="H262" s="87"/>
      <c r="I262" s="158"/>
      <c r="J262" s="77">
        <f>IF($E262&lt;&gt;"",VLOOKUP($E262,รายละเอียดการคิด!$B$15:$AW$257,28,0)*$H262,0)+IF($E262&lt;&gt;"",VLOOKUP($E262,รายละเอียดการคิด!$B$15:$AW$257,29,0)*$I262,0)</f>
        <v>0</v>
      </c>
      <c r="K262" s="77">
        <f>IF($E262&lt;&gt;"",VLOOKUP($E262,รายละเอียดการคิด!$B$15:$AW$257,37,0)*$H262,0)+IF($E262&lt;&gt;"",VLOOKUP($E262,รายละเอียดการคิด!$B$15:$AW$257,38,0)*$I262,0)</f>
        <v>0</v>
      </c>
      <c r="L262" s="329">
        <f>IF($E262&lt;&gt;"",VLOOKUP($E262,รายละเอียดการคิด!$B$15:$AW$257,46,0)*$H262,0)+IF($E262&lt;&gt;"",VLOOKUP($E262,รายละเอียดการคิด!$B$15:$AW$257,47,0)*$I262,0)</f>
        <v>0</v>
      </c>
      <c r="M262" s="329"/>
      <c r="N262" s="329"/>
    </row>
    <row r="263" spans="5:14" x14ac:dyDescent="0.25">
      <c r="E263" s="126"/>
      <c r="F263" s="87"/>
      <c r="G263" s="87"/>
      <c r="H263" s="87"/>
      <c r="I263" s="158"/>
      <c r="J263" s="77">
        <f>IF($E263&lt;&gt;"",VLOOKUP($E263,รายละเอียดการคิด!$B$15:$AW$257,28,0)*$H263,0)+IF($E263&lt;&gt;"",VLOOKUP($E263,รายละเอียดการคิด!$B$15:$AW$257,29,0)*$I263,0)</f>
        <v>0</v>
      </c>
      <c r="K263" s="77">
        <f>IF($E263&lt;&gt;"",VLOOKUP($E263,รายละเอียดการคิด!$B$15:$AW$257,37,0)*$H263,0)+IF($E263&lt;&gt;"",VLOOKUP($E263,รายละเอียดการคิด!$B$15:$AW$257,38,0)*$I263,0)</f>
        <v>0</v>
      </c>
      <c r="L263" s="329">
        <f>IF($E263&lt;&gt;"",VLOOKUP($E263,รายละเอียดการคิด!$B$15:$AW$257,46,0)*$H263,0)+IF($E263&lt;&gt;"",VLOOKUP($E263,รายละเอียดการคิด!$B$15:$AW$257,47,0)*$I263,0)</f>
        <v>0</v>
      </c>
      <c r="M263" s="329"/>
      <c r="N263" s="329"/>
    </row>
    <row r="264" spans="5:14" x14ac:dyDescent="0.25">
      <c r="E264" s="126"/>
      <c r="F264" s="87"/>
      <c r="G264" s="87"/>
      <c r="H264" s="87"/>
      <c r="I264" s="158"/>
      <c r="J264" s="77">
        <f>IF($E264&lt;&gt;"",VLOOKUP($E264,รายละเอียดการคิด!$B$15:$AW$257,28,0)*$H264,0)+IF($E264&lt;&gt;"",VLOOKUP($E264,รายละเอียดการคิด!$B$15:$AW$257,29,0)*$I264,0)</f>
        <v>0</v>
      </c>
      <c r="K264" s="77">
        <f>IF($E264&lt;&gt;"",VLOOKUP($E264,รายละเอียดการคิด!$B$15:$AW$257,37,0)*$H264,0)+IF($E264&lt;&gt;"",VLOOKUP($E264,รายละเอียดการคิด!$B$15:$AW$257,38,0)*$I264,0)</f>
        <v>0</v>
      </c>
      <c r="L264" s="329">
        <f>IF($E264&lt;&gt;"",VLOOKUP($E264,รายละเอียดการคิด!$B$15:$AW$257,46,0)*$H264,0)+IF($E264&lt;&gt;"",VLOOKUP($E264,รายละเอียดการคิด!$B$15:$AW$257,47,0)*$I264,0)</f>
        <v>0</v>
      </c>
      <c r="M264" s="329"/>
      <c r="N264" s="329"/>
    </row>
    <row r="265" spans="5:14" x14ac:dyDescent="0.25">
      <c r="E265" s="126"/>
      <c r="F265" s="87"/>
      <c r="G265" s="87"/>
      <c r="H265" s="87"/>
      <c r="I265" s="158"/>
      <c r="J265" s="77">
        <f>IF($E265&lt;&gt;"",VLOOKUP($E265,รายละเอียดการคิด!$B$15:$AW$257,28,0)*$H265,0)+IF($E265&lt;&gt;"",VLOOKUP($E265,รายละเอียดการคิด!$B$15:$AW$257,29,0)*$I265,0)</f>
        <v>0</v>
      </c>
      <c r="K265" s="77">
        <f>IF($E265&lt;&gt;"",VLOOKUP($E265,รายละเอียดการคิด!$B$15:$AW$257,37,0)*$H265,0)+IF($E265&lt;&gt;"",VLOOKUP($E265,รายละเอียดการคิด!$B$15:$AW$257,38,0)*$I265,0)</f>
        <v>0</v>
      </c>
      <c r="L265" s="329">
        <f>IF($E265&lt;&gt;"",VLOOKUP($E265,รายละเอียดการคิด!$B$15:$AW$257,46,0)*$H265,0)+IF($E265&lt;&gt;"",VLOOKUP($E265,รายละเอียดการคิด!$B$15:$AW$257,47,0)*$I265,0)</f>
        <v>0</v>
      </c>
      <c r="M265" s="329"/>
      <c r="N265" s="329"/>
    </row>
    <row r="266" spans="5:14" x14ac:dyDescent="0.25">
      <c r="E266" s="126"/>
      <c r="F266" s="87"/>
      <c r="G266" s="87"/>
      <c r="H266" s="87"/>
      <c r="I266" s="158"/>
      <c r="J266" s="77">
        <f>IF($E266&lt;&gt;"",VLOOKUP($E266,รายละเอียดการคิด!$B$15:$AW$257,28,0)*$H266,0)+IF($E266&lt;&gt;"",VLOOKUP($E266,รายละเอียดการคิด!$B$15:$AW$257,29,0)*$I266,0)</f>
        <v>0</v>
      </c>
      <c r="K266" s="77">
        <f>IF($E266&lt;&gt;"",VLOOKUP($E266,รายละเอียดการคิด!$B$15:$AW$257,37,0)*$H266,0)+IF($E266&lt;&gt;"",VLOOKUP($E266,รายละเอียดการคิด!$B$15:$AW$257,38,0)*$I266,0)</f>
        <v>0</v>
      </c>
      <c r="L266" s="329">
        <f>IF($E266&lt;&gt;"",VLOOKUP($E266,รายละเอียดการคิด!$B$15:$AW$257,46,0)*$H266,0)+IF($E266&lt;&gt;"",VLOOKUP($E266,รายละเอียดการคิด!$B$15:$AW$257,47,0)*$I266,0)</f>
        <v>0</v>
      </c>
      <c r="M266" s="329"/>
      <c r="N266" s="329"/>
    </row>
    <row r="267" spans="5:14" x14ac:dyDescent="0.25">
      <c r="E267" s="126"/>
      <c r="F267" s="87"/>
      <c r="G267" s="87"/>
      <c r="H267" s="87"/>
      <c r="I267" s="158"/>
      <c r="J267" s="77">
        <f>IF($E267&lt;&gt;"",VLOOKUP($E267,รายละเอียดการคิด!$B$15:$AW$257,28,0)*$H267,0)+IF($E267&lt;&gt;"",VLOOKUP($E267,รายละเอียดการคิด!$B$15:$AW$257,29,0)*$I267,0)</f>
        <v>0</v>
      </c>
      <c r="K267" s="77">
        <f>IF($E267&lt;&gt;"",VLOOKUP($E267,รายละเอียดการคิด!$B$15:$AW$257,37,0)*$H267,0)+IF($E267&lt;&gt;"",VLOOKUP($E267,รายละเอียดการคิด!$B$15:$AW$257,38,0)*$I267,0)</f>
        <v>0</v>
      </c>
      <c r="L267" s="329">
        <f>IF($E267&lt;&gt;"",VLOOKUP($E267,รายละเอียดการคิด!$B$15:$AW$257,46,0)*$H267,0)+IF($E267&lt;&gt;"",VLOOKUP($E267,รายละเอียดการคิด!$B$15:$AW$257,47,0)*$I267,0)</f>
        <v>0</v>
      </c>
      <c r="M267" s="329"/>
      <c r="N267" s="329"/>
    </row>
    <row r="268" spans="5:14" x14ac:dyDescent="0.25">
      <c r="E268" s="126"/>
      <c r="F268" s="87"/>
      <c r="G268" s="87"/>
      <c r="H268" s="87"/>
      <c r="I268" s="158"/>
      <c r="J268" s="77">
        <f>IF($E268&lt;&gt;"",VLOOKUP($E268,รายละเอียดการคิด!$B$15:$AW$257,28,0)*$H268,0)+IF($E268&lt;&gt;"",VLOOKUP($E268,รายละเอียดการคิด!$B$15:$AW$257,29,0)*$I268,0)</f>
        <v>0</v>
      </c>
      <c r="K268" s="77">
        <f>IF($E268&lt;&gt;"",VLOOKUP($E268,รายละเอียดการคิด!$B$15:$AW$257,37,0)*$H268,0)+IF($E268&lt;&gt;"",VLOOKUP($E268,รายละเอียดการคิด!$B$15:$AW$257,38,0)*$I268,0)</f>
        <v>0</v>
      </c>
      <c r="L268" s="329">
        <f>IF($E268&lt;&gt;"",VLOOKUP($E268,รายละเอียดการคิด!$B$15:$AW$257,46,0)*$H268,0)+IF($E268&lt;&gt;"",VLOOKUP($E268,รายละเอียดการคิด!$B$15:$AW$257,47,0)*$I268,0)</f>
        <v>0</v>
      </c>
      <c r="M268" s="329"/>
      <c r="N268" s="329"/>
    </row>
    <row r="269" spans="5:14" x14ac:dyDescent="0.25">
      <c r="E269" s="126"/>
      <c r="F269" s="87"/>
      <c r="G269" s="87"/>
      <c r="H269" s="87"/>
      <c r="I269" s="158"/>
      <c r="J269" s="77">
        <f>IF($E269&lt;&gt;"",VLOOKUP($E269,รายละเอียดการคิด!$B$15:$AW$257,28,0)*$H269,0)+IF($E269&lt;&gt;"",VLOOKUP($E269,รายละเอียดการคิด!$B$15:$AW$257,29,0)*$I269,0)</f>
        <v>0</v>
      </c>
      <c r="K269" s="77">
        <f>IF($E269&lt;&gt;"",VLOOKUP($E269,รายละเอียดการคิด!$B$15:$AW$257,37,0)*$H269,0)+IF($E269&lt;&gt;"",VLOOKUP($E269,รายละเอียดการคิด!$B$15:$AW$257,38,0)*$I269,0)</f>
        <v>0</v>
      </c>
      <c r="L269" s="329">
        <f>IF($E269&lt;&gt;"",VLOOKUP($E269,รายละเอียดการคิด!$B$15:$AW$257,46,0)*$H269,0)+IF($E269&lt;&gt;"",VLOOKUP($E269,รายละเอียดการคิด!$B$15:$AW$257,47,0)*$I269,0)</f>
        <v>0</v>
      </c>
      <c r="M269" s="329"/>
      <c r="N269" s="329"/>
    </row>
    <row r="270" spans="5:14" x14ac:dyDescent="0.25">
      <c r="E270" s="126"/>
      <c r="F270" s="87"/>
      <c r="G270" s="87"/>
      <c r="H270" s="87"/>
      <c r="I270" s="158"/>
      <c r="J270" s="77">
        <f>IF($E270&lt;&gt;"",VLOOKUP($E270,รายละเอียดการคิด!$B$15:$AW$257,28,0)*$H270,0)+IF($E270&lt;&gt;"",VLOOKUP($E270,รายละเอียดการคิด!$B$15:$AW$257,29,0)*$I270,0)</f>
        <v>0</v>
      </c>
      <c r="K270" s="77">
        <f>IF($E270&lt;&gt;"",VLOOKUP($E270,รายละเอียดการคิด!$B$15:$AW$257,37,0)*$H270,0)+IF($E270&lt;&gt;"",VLOOKUP($E270,รายละเอียดการคิด!$B$15:$AW$257,38,0)*$I270,0)</f>
        <v>0</v>
      </c>
      <c r="L270" s="329">
        <f>IF($E270&lt;&gt;"",VLOOKUP($E270,รายละเอียดการคิด!$B$15:$AW$257,46,0)*$H270,0)+IF($E270&lt;&gt;"",VLOOKUP($E270,รายละเอียดการคิด!$B$15:$AW$257,47,0)*$I270,0)</f>
        <v>0</v>
      </c>
      <c r="M270" s="329"/>
      <c r="N270" s="329"/>
    </row>
    <row r="271" spans="5:14" x14ac:dyDescent="0.25">
      <c r="E271" s="126"/>
      <c r="F271" s="87"/>
      <c r="G271" s="87"/>
      <c r="H271" s="87"/>
      <c r="I271" s="158"/>
      <c r="J271" s="77">
        <f>IF($E271&lt;&gt;"",VLOOKUP($E271,รายละเอียดการคิด!$B$15:$AW$257,28,0)*$H271,0)+IF($E271&lt;&gt;"",VLOOKUP($E271,รายละเอียดการคิด!$B$15:$AW$257,29,0)*$I271,0)</f>
        <v>0</v>
      </c>
      <c r="K271" s="77">
        <f>IF($E271&lt;&gt;"",VLOOKUP($E271,รายละเอียดการคิด!$B$15:$AW$257,37,0)*$H271,0)+IF($E271&lt;&gt;"",VLOOKUP($E271,รายละเอียดการคิด!$B$15:$AW$257,38,0)*$I271,0)</f>
        <v>0</v>
      </c>
      <c r="L271" s="329">
        <f>IF($E271&lt;&gt;"",VLOOKUP($E271,รายละเอียดการคิด!$B$15:$AW$257,46,0)*$H271,0)+IF($E271&lt;&gt;"",VLOOKUP($E271,รายละเอียดการคิด!$B$15:$AW$257,47,0)*$I271,0)</f>
        <v>0</v>
      </c>
      <c r="M271" s="329"/>
      <c r="N271" s="329"/>
    </row>
    <row r="272" spans="5:14" x14ac:dyDescent="0.25">
      <c r="E272" s="126"/>
      <c r="F272" s="87"/>
      <c r="G272" s="87"/>
      <c r="H272" s="87"/>
      <c r="I272" s="158"/>
      <c r="J272" s="77">
        <f>IF($E272&lt;&gt;"",VLOOKUP($E272,รายละเอียดการคิด!$B$15:$AW$257,28,0)*$H272,0)+IF($E272&lt;&gt;"",VLOOKUP($E272,รายละเอียดการคิด!$B$15:$AW$257,29,0)*$I272,0)</f>
        <v>0</v>
      </c>
      <c r="K272" s="77">
        <f>IF($E272&lt;&gt;"",VLOOKUP($E272,รายละเอียดการคิด!$B$15:$AW$257,37,0)*$H272,0)+IF($E272&lt;&gt;"",VLOOKUP($E272,รายละเอียดการคิด!$B$15:$AW$257,38,0)*$I272,0)</f>
        <v>0</v>
      </c>
      <c r="L272" s="329">
        <f>IF($E272&lt;&gt;"",VLOOKUP($E272,รายละเอียดการคิด!$B$15:$AW$257,46,0)*$H272,0)+IF($E272&lt;&gt;"",VLOOKUP($E272,รายละเอียดการคิด!$B$15:$AW$257,47,0)*$I272,0)</f>
        <v>0</v>
      </c>
      <c r="M272" s="329"/>
      <c r="N272" s="329"/>
    </row>
    <row r="273" spans="5:14" x14ac:dyDescent="0.25">
      <c r="E273" s="126"/>
      <c r="F273" s="87"/>
      <c r="G273" s="87"/>
      <c r="H273" s="87"/>
      <c r="I273" s="158"/>
      <c r="J273" s="77">
        <f>IF($E273&lt;&gt;"",VLOOKUP($E273,รายละเอียดการคิด!$B$15:$AW$257,28,0)*$H273,0)+IF($E273&lt;&gt;"",VLOOKUP($E273,รายละเอียดการคิด!$B$15:$AW$257,29,0)*$I273,0)</f>
        <v>0</v>
      </c>
      <c r="K273" s="77">
        <f>IF($E273&lt;&gt;"",VLOOKUP($E273,รายละเอียดการคิด!$B$15:$AW$257,37,0)*$H273,0)+IF($E273&lt;&gt;"",VLOOKUP($E273,รายละเอียดการคิด!$B$15:$AW$257,38,0)*$I273,0)</f>
        <v>0</v>
      </c>
      <c r="L273" s="329">
        <f>IF($E273&lt;&gt;"",VLOOKUP($E273,รายละเอียดการคิด!$B$15:$AW$257,46,0)*$H273,0)+IF($E273&lt;&gt;"",VLOOKUP($E273,รายละเอียดการคิด!$B$15:$AW$257,47,0)*$I273,0)</f>
        <v>0</v>
      </c>
      <c r="M273" s="329"/>
      <c r="N273" s="329"/>
    </row>
    <row r="274" spans="5:14" x14ac:dyDescent="0.25">
      <c r="E274" s="126"/>
      <c r="F274" s="87"/>
      <c r="G274" s="87"/>
      <c r="H274" s="87"/>
      <c r="I274" s="158"/>
      <c r="J274" s="77">
        <f>IF($E274&lt;&gt;"",VLOOKUP($E274,รายละเอียดการคิด!$B$15:$AW$257,28,0)*$H274,0)+IF($E274&lt;&gt;"",VLOOKUP($E274,รายละเอียดการคิด!$B$15:$AW$257,29,0)*$I274,0)</f>
        <v>0</v>
      </c>
      <c r="K274" s="77">
        <f>IF($E274&lt;&gt;"",VLOOKUP($E274,รายละเอียดการคิด!$B$15:$AW$257,37,0)*$H274,0)+IF($E274&lt;&gt;"",VLOOKUP($E274,รายละเอียดการคิด!$B$15:$AW$257,38,0)*$I274,0)</f>
        <v>0</v>
      </c>
      <c r="L274" s="329">
        <f>IF($E274&lt;&gt;"",VLOOKUP($E274,รายละเอียดการคิด!$B$15:$AW$257,46,0)*$H274,0)+IF($E274&lt;&gt;"",VLOOKUP($E274,รายละเอียดการคิด!$B$15:$AW$257,47,0)*$I274,0)</f>
        <v>0</v>
      </c>
      <c r="M274" s="329"/>
      <c r="N274" s="329"/>
    </row>
    <row r="275" spans="5:14" x14ac:dyDescent="0.25">
      <c r="E275" s="126"/>
      <c r="F275" s="87"/>
      <c r="G275" s="87"/>
      <c r="H275" s="87"/>
      <c r="I275" s="158"/>
      <c r="J275" s="77">
        <f>IF($E275&lt;&gt;"",VLOOKUP($E275,รายละเอียดการคิด!$B$15:$AW$257,28,0)*$H275,0)+IF($E275&lt;&gt;"",VLOOKUP($E275,รายละเอียดการคิด!$B$15:$AW$257,29,0)*$I275,0)</f>
        <v>0</v>
      </c>
      <c r="K275" s="77">
        <f>IF($E275&lt;&gt;"",VLOOKUP($E275,รายละเอียดการคิด!$B$15:$AW$257,37,0)*$H275,0)+IF($E275&lt;&gt;"",VLOOKUP($E275,รายละเอียดการคิด!$B$15:$AW$257,38,0)*$I275,0)</f>
        <v>0</v>
      </c>
      <c r="L275" s="329">
        <f>IF($E275&lt;&gt;"",VLOOKUP($E275,รายละเอียดการคิด!$B$15:$AW$257,46,0)*$H275,0)+IF($E275&lt;&gt;"",VLOOKUP($E275,รายละเอียดการคิด!$B$15:$AW$257,47,0)*$I275,0)</f>
        <v>0</v>
      </c>
      <c r="M275" s="329"/>
      <c r="N275" s="329"/>
    </row>
    <row r="276" spans="5:14" x14ac:dyDescent="0.25">
      <c r="E276" s="126"/>
      <c r="F276" s="87"/>
      <c r="G276" s="87"/>
      <c r="H276" s="87"/>
      <c r="I276" s="158"/>
      <c r="J276" s="77">
        <f>IF($E276&lt;&gt;"",VLOOKUP($E276,รายละเอียดการคิด!$B$15:$AW$257,28,0)*$H276,0)+IF($E276&lt;&gt;"",VLOOKUP($E276,รายละเอียดการคิด!$B$15:$AW$257,29,0)*$I276,0)</f>
        <v>0</v>
      </c>
      <c r="K276" s="77">
        <f>IF($E276&lt;&gt;"",VLOOKUP($E276,รายละเอียดการคิด!$B$15:$AW$257,37,0)*$H276,0)+IF($E276&lt;&gt;"",VLOOKUP($E276,รายละเอียดการคิด!$B$15:$AW$257,38,0)*$I276,0)</f>
        <v>0</v>
      </c>
      <c r="L276" s="329">
        <f>IF($E276&lt;&gt;"",VLOOKUP($E276,รายละเอียดการคิด!$B$15:$AW$257,46,0)*$H276,0)+IF($E276&lt;&gt;"",VLOOKUP($E276,รายละเอียดการคิด!$B$15:$AW$257,47,0)*$I276,0)</f>
        <v>0</v>
      </c>
      <c r="M276" s="329"/>
      <c r="N276" s="329"/>
    </row>
    <row r="277" spans="5:14" x14ac:dyDescent="0.25">
      <c r="E277" s="126"/>
      <c r="F277" s="87"/>
      <c r="G277" s="87"/>
      <c r="H277" s="87"/>
      <c r="I277" s="158"/>
      <c r="J277" s="77">
        <f>IF($E277&lt;&gt;"",VLOOKUP($E277,รายละเอียดการคิด!$B$15:$AW$257,28,0)*$H277,0)+IF($E277&lt;&gt;"",VLOOKUP($E277,รายละเอียดการคิด!$B$15:$AW$257,29,0)*$I277,0)</f>
        <v>0</v>
      </c>
      <c r="K277" s="77">
        <f>IF($E277&lt;&gt;"",VLOOKUP($E277,รายละเอียดการคิด!$B$15:$AW$257,37,0)*$H277,0)+IF($E277&lt;&gt;"",VLOOKUP($E277,รายละเอียดการคิด!$B$15:$AW$257,38,0)*$I277,0)</f>
        <v>0</v>
      </c>
      <c r="L277" s="329">
        <f>IF($E277&lt;&gt;"",VLOOKUP($E277,รายละเอียดการคิด!$B$15:$AW$257,46,0)*$H277,0)+IF($E277&lt;&gt;"",VLOOKUP($E277,รายละเอียดการคิด!$B$15:$AW$257,47,0)*$I277,0)</f>
        <v>0</v>
      </c>
      <c r="M277" s="329"/>
      <c r="N277" s="329"/>
    </row>
    <row r="278" spans="5:14" x14ac:dyDescent="0.25">
      <c r="E278" s="126"/>
      <c r="F278" s="87"/>
      <c r="G278" s="87"/>
      <c r="H278" s="87"/>
      <c r="I278" s="158"/>
      <c r="J278" s="77">
        <f>IF($E278&lt;&gt;"",VLOOKUP($E278,รายละเอียดการคิด!$B$15:$AW$257,28,0)*$H278,0)+IF($E278&lt;&gt;"",VLOOKUP($E278,รายละเอียดการคิด!$B$15:$AW$257,29,0)*$I278,0)</f>
        <v>0</v>
      </c>
      <c r="K278" s="77">
        <f>IF($E278&lt;&gt;"",VLOOKUP($E278,รายละเอียดการคิด!$B$15:$AW$257,37,0)*$H278,0)+IF($E278&lt;&gt;"",VLOOKUP($E278,รายละเอียดการคิด!$B$15:$AW$257,38,0)*$I278,0)</f>
        <v>0</v>
      </c>
      <c r="L278" s="329">
        <f>IF($E278&lt;&gt;"",VLOOKUP($E278,รายละเอียดการคิด!$B$15:$AW$257,46,0)*$H278,0)+IF($E278&lt;&gt;"",VLOOKUP($E278,รายละเอียดการคิด!$B$15:$AW$257,47,0)*$I278,0)</f>
        <v>0</v>
      </c>
      <c r="M278" s="329"/>
      <c r="N278" s="329"/>
    </row>
    <row r="279" spans="5:14" x14ac:dyDescent="0.25">
      <c r="E279" s="126"/>
      <c r="F279" s="87"/>
      <c r="G279" s="87"/>
      <c r="H279" s="87"/>
      <c r="I279" s="158"/>
      <c r="J279" s="77">
        <f>IF($E279&lt;&gt;"",VLOOKUP($E279,รายละเอียดการคิด!$B$15:$AW$257,28,0)*$H279,0)+IF($E279&lt;&gt;"",VLOOKUP($E279,รายละเอียดการคิด!$B$15:$AW$257,29,0)*$I279,0)</f>
        <v>0</v>
      </c>
      <c r="K279" s="77">
        <f>IF($E279&lt;&gt;"",VLOOKUP($E279,รายละเอียดการคิด!$B$15:$AW$257,37,0)*$H279,0)+IF($E279&lt;&gt;"",VLOOKUP($E279,รายละเอียดการคิด!$B$15:$AW$257,38,0)*$I279,0)</f>
        <v>0</v>
      </c>
      <c r="L279" s="329">
        <f>IF($E279&lt;&gt;"",VLOOKUP($E279,รายละเอียดการคิด!$B$15:$AW$257,46,0)*$H279,0)+IF($E279&lt;&gt;"",VLOOKUP($E279,รายละเอียดการคิด!$B$15:$AW$257,47,0)*$I279,0)</f>
        <v>0</v>
      </c>
      <c r="M279" s="329"/>
      <c r="N279" s="329"/>
    </row>
    <row r="280" spans="5:14" x14ac:dyDescent="0.25">
      <c r="E280" s="126"/>
      <c r="F280" s="87"/>
      <c r="G280" s="87"/>
      <c r="H280" s="87"/>
      <c r="I280" s="158"/>
      <c r="J280" s="77">
        <f>IF($E280&lt;&gt;"",VLOOKUP($E280,รายละเอียดการคิด!$B$15:$AW$257,28,0)*$H280,0)+IF($E280&lt;&gt;"",VLOOKUP($E280,รายละเอียดการคิด!$B$15:$AW$257,29,0)*$I280,0)</f>
        <v>0</v>
      </c>
      <c r="K280" s="77">
        <f>IF($E280&lt;&gt;"",VLOOKUP($E280,รายละเอียดการคิด!$B$15:$AW$257,37,0)*$H280,0)+IF($E280&lt;&gt;"",VLOOKUP($E280,รายละเอียดการคิด!$B$15:$AW$257,38,0)*$I280,0)</f>
        <v>0</v>
      </c>
      <c r="L280" s="329">
        <f>IF($E280&lt;&gt;"",VLOOKUP($E280,รายละเอียดการคิด!$B$15:$AW$257,46,0)*$H280,0)+IF($E280&lt;&gt;"",VLOOKUP($E280,รายละเอียดการคิด!$B$15:$AW$257,47,0)*$I280,0)</f>
        <v>0</v>
      </c>
      <c r="M280" s="329"/>
      <c r="N280" s="329"/>
    </row>
    <row r="281" spans="5:14" x14ac:dyDescent="0.25">
      <c r="E281" s="126"/>
      <c r="F281" s="87"/>
      <c r="G281" s="87"/>
      <c r="H281" s="87"/>
      <c r="I281" s="158"/>
      <c r="J281" s="77">
        <f>IF($E281&lt;&gt;"",VLOOKUP($E281,รายละเอียดการคิด!$B$15:$AW$257,28,0)*$H281,0)+IF($E281&lt;&gt;"",VLOOKUP($E281,รายละเอียดการคิด!$B$15:$AW$257,29,0)*$I281,0)</f>
        <v>0</v>
      </c>
      <c r="K281" s="77">
        <f>IF($E281&lt;&gt;"",VLOOKUP($E281,รายละเอียดการคิด!$B$15:$AW$257,37,0)*$H281,0)+IF($E281&lt;&gt;"",VLOOKUP($E281,รายละเอียดการคิด!$B$15:$AW$257,38,0)*$I281,0)</f>
        <v>0</v>
      </c>
      <c r="L281" s="329">
        <f>IF($E281&lt;&gt;"",VLOOKUP($E281,รายละเอียดการคิด!$B$15:$AW$257,46,0)*$H281,0)+IF($E281&lt;&gt;"",VLOOKUP($E281,รายละเอียดการคิด!$B$15:$AW$257,47,0)*$I281,0)</f>
        <v>0</v>
      </c>
      <c r="M281" s="329"/>
      <c r="N281" s="329"/>
    </row>
    <row r="282" spans="5:14" x14ac:dyDescent="0.25">
      <c r="E282" s="126"/>
      <c r="F282" s="87"/>
      <c r="G282" s="87"/>
      <c r="H282" s="87"/>
      <c r="I282" s="158"/>
      <c r="J282" s="77">
        <f>IF($E282&lt;&gt;"",VLOOKUP($E282,รายละเอียดการคิด!$B$15:$AW$257,28,0)*$H282,0)+IF($E282&lt;&gt;"",VLOOKUP($E282,รายละเอียดการคิด!$B$15:$AW$257,29,0)*$I282,0)</f>
        <v>0</v>
      </c>
      <c r="K282" s="77">
        <f>IF($E282&lt;&gt;"",VLOOKUP($E282,รายละเอียดการคิด!$B$15:$AW$257,37,0)*$H282,0)+IF($E282&lt;&gt;"",VLOOKUP($E282,รายละเอียดการคิด!$B$15:$AW$257,38,0)*$I282,0)</f>
        <v>0</v>
      </c>
      <c r="L282" s="329">
        <f>IF($E282&lt;&gt;"",VLOOKUP($E282,รายละเอียดการคิด!$B$15:$AW$257,46,0)*$H282,0)+IF($E282&lt;&gt;"",VLOOKUP($E282,รายละเอียดการคิด!$B$15:$AW$257,47,0)*$I282,0)</f>
        <v>0</v>
      </c>
      <c r="M282" s="329"/>
      <c r="N282" s="329"/>
    </row>
    <row r="283" spans="5:14" x14ac:dyDescent="0.25">
      <c r="E283" s="126"/>
      <c r="F283" s="87"/>
      <c r="G283" s="87"/>
      <c r="H283" s="87"/>
      <c r="I283" s="158"/>
      <c r="J283" s="77">
        <f>IF($E283&lt;&gt;"",VLOOKUP($E283,รายละเอียดการคิด!$B$15:$AW$257,28,0)*$H283,0)+IF($E283&lt;&gt;"",VLOOKUP($E283,รายละเอียดการคิด!$B$15:$AW$257,29,0)*$I283,0)</f>
        <v>0</v>
      </c>
      <c r="K283" s="77">
        <f>IF($E283&lt;&gt;"",VLOOKUP($E283,รายละเอียดการคิด!$B$15:$AW$257,37,0)*$H283,0)+IF($E283&lt;&gt;"",VLOOKUP($E283,รายละเอียดการคิด!$B$15:$AW$257,38,0)*$I283,0)</f>
        <v>0</v>
      </c>
      <c r="L283" s="329">
        <f>IF($E283&lt;&gt;"",VLOOKUP($E283,รายละเอียดการคิด!$B$15:$AW$257,46,0)*$H283,0)+IF($E283&lt;&gt;"",VLOOKUP($E283,รายละเอียดการคิด!$B$15:$AW$257,47,0)*$I283,0)</f>
        <v>0</v>
      </c>
      <c r="M283" s="329"/>
      <c r="N283" s="329"/>
    </row>
    <row r="284" spans="5:14" x14ac:dyDescent="0.25">
      <c r="E284" s="126"/>
      <c r="F284" s="87"/>
      <c r="G284" s="87"/>
      <c r="H284" s="87"/>
      <c r="I284" s="158"/>
      <c r="J284" s="77">
        <f>IF($E284&lt;&gt;"",VLOOKUP($E284,รายละเอียดการคิด!$B$15:$AW$257,28,0)*$H284,0)+IF($E284&lt;&gt;"",VLOOKUP($E284,รายละเอียดการคิด!$B$15:$AW$257,29,0)*$I284,0)</f>
        <v>0</v>
      </c>
      <c r="K284" s="77">
        <f>IF($E284&lt;&gt;"",VLOOKUP($E284,รายละเอียดการคิด!$B$15:$AW$257,37,0)*$H284,0)+IF($E284&lt;&gt;"",VLOOKUP($E284,รายละเอียดการคิด!$B$15:$AW$257,38,0)*$I284,0)</f>
        <v>0</v>
      </c>
      <c r="L284" s="329">
        <f>IF($E284&lt;&gt;"",VLOOKUP($E284,รายละเอียดการคิด!$B$15:$AW$257,46,0)*$H284,0)+IF($E284&lt;&gt;"",VLOOKUP($E284,รายละเอียดการคิด!$B$15:$AW$257,47,0)*$I284,0)</f>
        <v>0</v>
      </c>
      <c r="M284" s="329"/>
      <c r="N284" s="329"/>
    </row>
    <row r="285" spans="5:14" x14ac:dyDescent="0.25">
      <c r="E285" s="126"/>
      <c r="F285" s="87"/>
      <c r="G285" s="87"/>
      <c r="H285" s="87"/>
      <c r="I285" s="158"/>
      <c r="J285" s="77">
        <f>IF($E285&lt;&gt;"",VLOOKUP($E285,รายละเอียดการคิด!$B$15:$AW$257,28,0)*$H285,0)+IF($E285&lt;&gt;"",VLOOKUP($E285,รายละเอียดการคิด!$B$15:$AW$257,29,0)*$I285,0)</f>
        <v>0</v>
      </c>
      <c r="K285" s="77">
        <f>IF($E285&lt;&gt;"",VLOOKUP($E285,รายละเอียดการคิด!$B$15:$AW$257,37,0)*$H285,0)+IF($E285&lt;&gt;"",VLOOKUP($E285,รายละเอียดการคิด!$B$15:$AW$257,38,0)*$I285,0)</f>
        <v>0</v>
      </c>
      <c r="L285" s="329">
        <f>IF($E285&lt;&gt;"",VLOOKUP($E285,รายละเอียดการคิด!$B$15:$AW$257,46,0)*$H285,0)+IF($E285&lt;&gt;"",VLOOKUP($E285,รายละเอียดการคิด!$B$15:$AW$257,47,0)*$I285,0)</f>
        <v>0</v>
      </c>
      <c r="M285" s="329"/>
      <c r="N285" s="329"/>
    </row>
    <row r="286" spans="5:14" x14ac:dyDescent="0.25">
      <c r="E286" s="126"/>
      <c r="F286" s="87"/>
      <c r="G286" s="87"/>
      <c r="H286" s="87"/>
      <c r="I286" s="158"/>
      <c r="J286" s="77">
        <f>IF($E286&lt;&gt;"",VLOOKUP($E286,รายละเอียดการคิด!$B$15:$AW$257,28,0)*$H286,0)+IF($E286&lt;&gt;"",VLOOKUP($E286,รายละเอียดการคิด!$B$15:$AW$257,29,0)*$I286,0)</f>
        <v>0</v>
      </c>
      <c r="K286" s="77">
        <f>IF($E286&lt;&gt;"",VLOOKUP($E286,รายละเอียดการคิด!$B$15:$AW$257,37,0)*$H286,0)+IF($E286&lt;&gt;"",VLOOKUP($E286,รายละเอียดการคิด!$B$15:$AW$257,38,0)*$I286,0)</f>
        <v>0</v>
      </c>
      <c r="L286" s="329">
        <f>IF($E286&lt;&gt;"",VLOOKUP($E286,รายละเอียดการคิด!$B$15:$AW$257,46,0)*$H286,0)+IF($E286&lt;&gt;"",VLOOKUP($E286,รายละเอียดการคิด!$B$15:$AW$257,47,0)*$I286,0)</f>
        <v>0</v>
      </c>
      <c r="M286" s="329"/>
      <c r="N286" s="329"/>
    </row>
    <row r="287" spans="5:14" x14ac:dyDescent="0.25">
      <c r="E287" s="126"/>
      <c r="F287" s="87"/>
      <c r="G287" s="87"/>
      <c r="H287" s="87"/>
      <c r="I287" s="158"/>
      <c r="J287" s="77">
        <f>IF($E287&lt;&gt;"",VLOOKUP($E287,รายละเอียดการคิด!$B$15:$AW$257,28,0)*$H287,0)+IF($E287&lt;&gt;"",VLOOKUP($E287,รายละเอียดการคิด!$B$15:$AW$257,29,0)*$I287,0)</f>
        <v>0</v>
      </c>
      <c r="K287" s="77">
        <f>IF($E287&lt;&gt;"",VLOOKUP($E287,รายละเอียดการคิด!$B$15:$AW$257,37,0)*$H287,0)+IF($E287&lt;&gt;"",VLOOKUP($E287,รายละเอียดการคิด!$B$15:$AW$257,38,0)*$I287,0)</f>
        <v>0</v>
      </c>
      <c r="L287" s="329">
        <f>IF($E287&lt;&gt;"",VLOOKUP($E287,รายละเอียดการคิด!$B$15:$AW$257,46,0)*$H287,0)+IF($E287&lt;&gt;"",VLOOKUP($E287,รายละเอียดการคิด!$B$15:$AW$257,47,0)*$I287,0)</f>
        <v>0</v>
      </c>
      <c r="M287" s="329"/>
      <c r="N287" s="329"/>
    </row>
    <row r="288" spans="5:14" x14ac:dyDescent="0.25">
      <c r="E288" s="126"/>
      <c r="F288" s="87"/>
      <c r="G288" s="87"/>
      <c r="H288" s="87"/>
      <c r="I288" s="158"/>
      <c r="J288" s="77">
        <f>IF($E288&lt;&gt;"",VLOOKUP($E288,รายละเอียดการคิด!$B$15:$AW$257,28,0)*$H288,0)+IF($E288&lt;&gt;"",VLOOKUP($E288,รายละเอียดการคิด!$B$15:$AW$257,29,0)*$I288,0)</f>
        <v>0</v>
      </c>
      <c r="K288" s="77">
        <f>IF($E288&lt;&gt;"",VLOOKUP($E288,รายละเอียดการคิด!$B$15:$AW$257,37,0)*$H288,0)+IF($E288&lt;&gt;"",VLOOKUP($E288,รายละเอียดการคิด!$B$15:$AW$257,38,0)*$I288,0)</f>
        <v>0</v>
      </c>
      <c r="L288" s="329">
        <f>IF($E288&lt;&gt;"",VLOOKUP($E288,รายละเอียดการคิด!$B$15:$AW$257,46,0)*$H288,0)+IF($E288&lt;&gt;"",VLOOKUP($E288,รายละเอียดการคิด!$B$15:$AW$257,47,0)*$I288,0)</f>
        <v>0</v>
      </c>
      <c r="M288" s="329"/>
      <c r="N288" s="329"/>
    </row>
    <row r="289" spans="5:14" x14ac:dyDescent="0.25">
      <c r="E289" s="126"/>
      <c r="F289" s="87"/>
      <c r="G289" s="87"/>
      <c r="H289" s="87"/>
      <c r="I289" s="158"/>
      <c r="J289" s="77">
        <f>IF($E289&lt;&gt;"",VLOOKUP($E289,รายละเอียดการคิด!$B$15:$AW$257,28,0)*$H289,0)+IF($E289&lt;&gt;"",VLOOKUP($E289,รายละเอียดการคิด!$B$15:$AW$257,29,0)*$I289,0)</f>
        <v>0</v>
      </c>
      <c r="K289" s="77">
        <f>IF($E289&lt;&gt;"",VLOOKUP($E289,รายละเอียดการคิด!$B$15:$AW$257,37,0)*$H289,0)+IF($E289&lt;&gt;"",VLOOKUP($E289,รายละเอียดการคิด!$B$15:$AW$257,38,0)*$I289,0)</f>
        <v>0</v>
      </c>
      <c r="L289" s="329">
        <f>IF($E289&lt;&gt;"",VLOOKUP($E289,รายละเอียดการคิด!$B$15:$AW$257,46,0)*$H289,0)+IF($E289&lt;&gt;"",VLOOKUP($E289,รายละเอียดการคิด!$B$15:$AW$257,47,0)*$I289,0)</f>
        <v>0</v>
      </c>
      <c r="M289" s="329"/>
      <c r="N289" s="329"/>
    </row>
    <row r="290" spans="5:14" x14ac:dyDescent="0.25">
      <c r="E290" s="126"/>
      <c r="F290" s="87"/>
      <c r="G290" s="87"/>
      <c r="H290" s="87"/>
      <c r="I290" s="158"/>
      <c r="J290" s="77">
        <f>IF($E290&lt;&gt;"",VLOOKUP($E290,รายละเอียดการคิด!$B$15:$AW$257,28,0)*$H290,0)+IF($E290&lt;&gt;"",VLOOKUP($E290,รายละเอียดการคิด!$B$15:$AW$257,29,0)*$I290,0)</f>
        <v>0</v>
      </c>
      <c r="K290" s="77">
        <f>IF($E290&lt;&gt;"",VLOOKUP($E290,รายละเอียดการคิด!$B$15:$AW$257,37,0)*$H290,0)+IF($E290&lt;&gt;"",VLOOKUP($E290,รายละเอียดการคิด!$B$15:$AW$257,38,0)*$I290,0)</f>
        <v>0</v>
      </c>
      <c r="L290" s="329">
        <f>IF($E290&lt;&gt;"",VLOOKUP($E290,รายละเอียดการคิด!$B$15:$AW$257,46,0)*$H290,0)+IF($E290&lt;&gt;"",VLOOKUP($E290,รายละเอียดการคิด!$B$15:$AW$257,47,0)*$I290,0)</f>
        <v>0</v>
      </c>
      <c r="M290" s="329"/>
      <c r="N290" s="329"/>
    </row>
    <row r="291" spans="5:14" x14ac:dyDescent="0.25">
      <c r="E291" s="126"/>
      <c r="F291" s="87"/>
      <c r="G291" s="87"/>
      <c r="H291" s="87"/>
      <c r="I291" s="158"/>
      <c r="J291" s="77">
        <f>IF($E291&lt;&gt;"",VLOOKUP($E291,รายละเอียดการคิด!$B$15:$AW$257,28,0)*$H291,0)+IF($E291&lt;&gt;"",VLOOKUP($E291,รายละเอียดการคิด!$B$15:$AW$257,29,0)*$I291,0)</f>
        <v>0</v>
      </c>
      <c r="K291" s="77">
        <f>IF($E291&lt;&gt;"",VLOOKUP($E291,รายละเอียดการคิด!$B$15:$AW$257,37,0)*$H291,0)+IF($E291&lt;&gt;"",VLOOKUP($E291,รายละเอียดการคิด!$B$15:$AW$257,38,0)*$I291,0)</f>
        <v>0</v>
      </c>
      <c r="L291" s="329">
        <f>IF($E291&lt;&gt;"",VLOOKUP($E291,รายละเอียดการคิด!$B$15:$AW$257,46,0)*$H291,0)+IF($E291&lt;&gt;"",VLOOKUP($E291,รายละเอียดการคิด!$B$15:$AW$257,47,0)*$I291,0)</f>
        <v>0</v>
      </c>
      <c r="M291" s="329"/>
      <c r="N291" s="329"/>
    </row>
    <row r="292" spans="5:14" x14ac:dyDescent="0.25">
      <c r="E292" s="126"/>
      <c r="F292" s="87"/>
      <c r="G292" s="87"/>
      <c r="H292" s="87"/>
      <c r="I292" s="158"/>
      <c r="J292" s="77">
        <f>IF($E292&lt;&gt;"",VLOOKUP($E292,รายละเอียดการคิด!$B$15:$AW$257,28,0)*$H292,0)+IF($E292&lt;&gt;"",VLOOKUP($E292,รายละเอียดการคิด!$B$15:$AW$257,29,0)*$I292,0)</f>
        <v>0</v>
      </c>
      <c r="K292" s="77">
        <f>IF($E292&lt;&gt;"",VLOOKUP($E292,รายละเอียดการคิด!$B$15:$AW$257,37,0)*$H292,0)+IF($E292&lt;&gt;"",VLOOKUP($E292,รายละเอียดการคิด!$B$15:$AW$257,38,0)*$I292,0)</f>
        <v>0</v>
      </c>
      <c r="L292" s="329">
        <f>IF($E292&lt;&gt;"",VLOOKUP($E292,รายละเอียดการคิด!$B$15:$AW$257,46,0)*$H292,0)+IF($E292&lt;&gt;"",VLOOKUP($E292,รายละเอียดการคิด!$B$15:$AW$257,47,0)*$I292,0)</f>
        <v>0</v>
      </c>
      <c r="M292" s="329"/>
      <c r="N292" s="329"/>
    </row>
    <row r="293" spans="5:14" x14ac:dyDescent="0.25">
      <c r="E293" s="126"/>
      <c r="F293" s="87"/>
      <c r="G293" s="87"/>
      <c r="H293" s="87"/>
      <c r="I293" s="158"/>
      <c r="J293" s="77">
        <f>IF($E293&lt;&gt;"",VLOOKUP($E293,รายละเอียดการคิด!$B$15:$AW$257,28,0)*$H293,0)+IF($E293&lt;&gt;"",VLOOKUP($E293,รายละเอียดการคิด!$B$15:$AW$257,29,0)*$I293,0)</f>
        <v>0</v>
      </c>
      <c r="K293" s="77">
        <f>IF($E293&lt;&gt;"",VLOOKUP($E293,รายละเอียดการคิด!$B$15:$AW$257,37,0)*$H293,0)+IF($E293&lt;&gt;"",VLOOKUP($E293,รายละเอียดการคิด!$B$15:$AW$257,38,0)*$I293,0)</f>
        <v>0</v>
      </c>
      <c r="L293" s="329">
        <f>IF($E293&lt;&gt;"",VLOOKUP($E293,รายละเอียดการคิด!$B$15:$AW$257,46,0)*$H293,0)+IF($E293&lt;&gt;"",VLOOKUP($E293,รายละเอียดการคิด!$B$15:$AW$257,47,0)*$I293,0)</f>
        <v>0</v>
      </c>
      <c r="M293" s="329"/>
      <c r="N293" s="329"/>
    </row>
    <row r="294" spans="5:14" x14ac:dyDescent="0.25">
      <c r="E294" s="126"/>
      <c r="F294" s="87"/>
      <c r="G294" s="87"/>
      <c r="H294" s="87"/>
      <c r="I294" s="158"/>
      <c r="J294" s="77">
        <f>IF($E294&lt;&gt;"",VLOOKUP($E294,รายละเอียดการคิด!$B$15:$AW$257,28,0)*$H294,0)+IF($E294&lt;&gt;"",VLOOKUP($E294,รายละเอียดการคิด!$B$15:$AW$257,29,0)*$I294,0)</f>
        <v>0</v>
      </c>
      <c r="K294" s="77">
        <f>IF($E294&lt;&gt;"",VLOOKUP($E294,รายละเอียดการคิด!$B$15:$AW$257,37,0)*$H294,0)+IF($E294&lt;&gt;"",VLOOKUP($E294,รายละเอียดการคิด!$B$15:$AW$257,38,0)*$I294,0)</f>
        <v>0</v>
      </c>
      <c r="L294" s="329">
        <f>IF($E294&lt;&gt;"",VLOOKUP($E294,รายละเอียดการคิด!$B$15:$AW$257,46,0)*$H294,0)+IF($E294&lt;&gt;"",VLOOKUP($E294,รายละเอียดการคิด!$B$15:$AW$257,47,0)*$I294,0)</f>
        <v>0</v>
      </c>
      <c r="M294" s="329"/>
      <c r="N294" s="329"/>
    </row>
    <row r="295" spans="5:14" x14ac:dyDescent="0.25">
      <c r="E295" s="126"/>
      <c r="F295" s="87"/>
      <c r="G295" s="87"/>
      <c r="H295" s="87"/>
      <c r="I295" s="158"/>
      <c r="J295" s="77">
        <f>IF($E295&lt;&gt;"",VLOOKUP($E295,รายละเอียดการคิด!$B$15:$AW$257,28,0)*$H295,0)+IF($E295&lt;&gt;"",VLOOKUP($E295,รายละเอียดการคิด!$B$15:$AW$257,29,0)*$I295,0)</f>
        <v>0</v>
      </c>
      <c r="K295" s="77">
        <f>IF($E295&lt;&gt;"",VLOOKUP($E295,รายละเอียดการคิด!$B$15:$AW$257,37,0)*$H295,0)+IF($E295&lt;&gt;"",VLOOKUP($E295,รายละเอียดการคิด!$B$15:$AW$257,38,0)*$I295,0)</f>
        <v>0</v>
      </c>
      <c r="L295" s="329">
        <f>IF($E295&lt;&gt;"",VLOOKUP($E295,รายละเอียดการคิด!$B$15:$AW$257,46,0)*$H295,0)+IF($E295&lt;&gt;"",VLOOKUP($E295,รายละเอียดการคิด!$B$15:$AW$257,47,0)*$I295,0)</f>
        <v>0</v>
      </c>
      <c r="M295" s="329"/>
      <c r="N295" s="329"/>
    </row>
    <row r="296" spans="5:14" x14ac:dyDescent="0.25">
      <c r="E296" s="126"/>
      <c r="F296" s="87"/>
      <c r="G296" s="87"/>
      <c r="H296" s="87"/>
      <c r="I296" s="158"/>
      <c r="J296" s="77">
        <f>IF($E296&lt;&gt;"",VLOOKUP($E296,รายละเอียดการคิด!$B$15:$AW$257,28,0)*$H296,0)+IF($E296&lt;&gt;"",VLOOKUP($E296,รายละเอียดการคิด!$B$15:$AW$257,29,0)*$I296,0)</f>
        <v>0</v>
      </c>
      <c r="K296" s="77">
        <f>IF($E296&lt;&gt;"",VLOOKUP($E296,รายละเอียดการคิด!$B$15:$AW$257,37,0)*$H296,0)+IF($E296&lt;&gt;"",VLOOKUP($E296,รายละเอียดการคิด!$B$15:$AW$257,38,0)*$I296,0)</f>
        <v>0</v>
      </c>
      <c r="L296" s="329">
        <f>IF($E296&lt;&gt;"",VLOOKUP($E296,รายละเอียดการคิด!$B$15:$AW$257,46,0)*$H296,0)+IF($E296&lt;&gt;"",VLOOKUP($E296,รายละเอียดการคิด!$B$15:$AW$257,47,0)*$I296,0)</f>
        <v>0</v>
      </c>
      <c r="M296" s="329"/>
      <c r="N296" s="329"/>
    </row>
    <row r="297" spans="5:14" x14ac:dyDescent="0.25">
      <c r="E297" s="126"/>
      <c r="F297" s="87"/>
      <c r="G297" s="87"/>
      <c r="H297" s="87"/>
      <c r="I297" s="158"/>
      <c r="J297" s="77">
        <f>IF($E297&lt;&gt;"",VLOOKUP($E297,รายละเอียดการคิด!$B$15:$AW$257,28,0)*$H297,0)+IF($E297&lt;&gt;"",VLOOKUP($E297,รายละเอียดการคิด!$B$15:$AW$257,29,0)*$I297,0)</f>
        <v>0</v>
      </c>
      <c r="K297" s="77">
        <f>IF($E297&lt;&gt;"",VLOOKUP($E297,รายละเอียดการคิด!$B$15:$AW$257,37,0)*$H297,0)+IF($E297&lt;&gt;"",VLOOKUP($E297,รายละเอียดการคิด!$B$15:$AW$257,38,0)*$I297,0)</f>
        <v>0</v>
      </c>
      <c r="L297" s="329">
        <f>IF($E297&lt;&gt;"",VLOOKUP($E297,รายละเอียดการคิด!$B$15:$AW$257,46,0)*$H297,0)+IF($E297&lt;&gt;"",VLOOKUP($E297,รายละเอียดการคิด!$B$15:$AW$257,47,0)*$I297,0)</f>
        <v>0</v>
      </c>
      <c r="M297" s="329"/>
      <c r="N297" s="329"/>
    </row>
    <row r="298" spans="5:14" x14ac:dyDescent="0.25">
      <c r="E298" s="126"/>
      <c r="F298" s="87"/>
      <c r="G298" s="87"/>
      <c r="H298" s="87"/>
      <c r="I298" s="158"/>
      <c r="J298" s="77">
        <f>IF($E298&lt;&gt;"",VLOOKUP($E298,รายละเอียดการคิด!$B$15:$AW$257,28,0)*$H298,0)+IF($E298&lt;&gt;"",VLOOKUP($E298,รายละเอียดการคิด!$B$15:$AW$257,29,0)*$I298,0)</f>
        <v>0</v>
      </c>
      <c r="K298" s="77">
        <f>IF($E298&lt;&gt;"",VLOOKUP($E298,รายละเอียดการคิด!$B$15:$AW$257,37,0)*$H298,0)+IF($E298&lt;&gt;"",VLOOKUP($E298,รายละเอียดการคิด!$B$15:$AW$257,38,0)*$I298,0)</f>
        <v>0</v>
      </c>
      <c r="L298" s="329">
        <f>IF($E298&lt;&gt;"",VLOOKUP($E298,รายละเอียดการคิด!$B$15:$AW$257,46,0)*$H298,0)+IF($E298&lt;&gt;"",VLOOKUP($E298,รายละเอียดการคิด!$B$15:$AW$257,47,0)*$I298,0)</f>
        <v>0</v>
      </c>
      <c r="M298" s="329"/>
      <c r="N298" s="329"/>
    </row>
    <row r="299" spans="5:14" x14ac:dyDescent="0.25">
      <c r="E299" s="126"/>
      <c r="F299" s="87"/>
      <c r="G299" s="87"/>
      <c r="H299" s="87"/>
      <c r="I299" s="158"/>
      <c r="J299" s="77">
        <f>IF($E299&lt;&gt;"",VLOOKUP($E299,รายละเอียดการคิด!$B$15:$AW$257,28,0)*$H299,0)+IF($E299&lt;&gt;"",VLOOKUP($E299,รายละเอียดการคิด!$B$15:$AW$257,29,0)*$I299,0)</f>
        <v>0</v>
      </c>
      <c r="K299" s="77">
        <f>IF($E299&lt;&gt;"",VLOOKUP($E299,รายละเอียดการคิด!$B$15:$AW$257,37,0)*$H299,0)+IF($E299&lt;&gt;"",VLOOKUP($E299,รายละเอียดการคิด!$B$15:$AW$257,38,0)*$I299,0)</f>
        <v>0</v>
      </c>
      <c r="L299" s="329">
        <f>IF($E299&lt;&gt;"",VLOOKUP($E299,รายละเอียดการคิด!$B$15:$AW$257,46,0)*$H299,0)+IF($E299&lt;&gt;"",VLOOKUP($E299,รายละเอียดการคิด!$B$15:$AW$257,47,0)*$I299,0)</f>
        <v>0</v>
      </c>
      <c r="M299" s="329"/>
      <c r="N299" s="329"/>
    </row>
    <row r="300" spans="5:14" x14ac:dyDescent="0.25">
      <c r="E300" s="126"/>
      <c r="F300" s="87"/>
      <c r="G300" s="87"/>
      <c r="H300" s="87"/>
      <c r="I300" s="158"/>
      <c r="J300" s="77">
        <f>IF($E300&lt;&gt;"",VLOOKUP($E300,รายละเอียดการคิด!$B$15:$AW$257,28,0)*$H300,0)+IF($E300&lt;&gt;"",VLOOKUP($E300,รายละเอียดการคิด!$B$15:$AW$257,29,0)*$I300,0)</f>
        <v>0</v>
      </c>
      <c r="K300" s="77">
        <f>IF($E300&lt;&gt;"",VLOOKUP($E300,รายละเอียดการคิด!$B$15:$AW$257,37,0)*$H300,0)+IF($E300&lt;&gt;"",VLOOKUP($E300,รายละเอียดการคิด!$B$15:$AW$257,38,0)*$I300,0)</f>
        <v>0</v>
      </c>
      <c r="L300" s="329">
        <f>IF($E300&lt;&gt;"",VLOOKUP($E300,รายละเอียดการคิด!$B$15:$AW$257,46,0)*$H300,0)+IF($E300&lt;&gt;"",VLOOKUP($E300,รายละเอียดการคิด!$B$15:$AW$257,47,0)*$I300,0)</f>
        <v>0</v>
      </c>
      <c r="M300" s="329"/>
      <c r="N300" s="329"/>
    </row>
    <row r="301" spans="5:14" x14ac:dyDescent="0.25">
      <c r="E301" s="126"/>
      <c r="F301" s="87"/>
      <c r="G301" s="87"/>
      <c r="H301" s="87"/>
      <c r="I301" s="158"/>
      <c r="J301" s="77">
        <f>IF($E301&lt;&gt;"",VLOOKUP($E301,รายละเอียดการคิด!$B$15:$AW$257,28,0)*$H301,0)+IF($E301&lt;&gt;"",VLOOKUP($E301,รายละเอียดการคิด!$B$15:$AW$257,29,0)*$I301,0)</f>
        <v>0</v>
      </c>
      <c r="K301" s="77">
        <f>IF($E301&lt;&gt;"",VLOOKUP($E301,รายละเอียดการคิด!$B$15:$AW$257,37,0)*$H301,0)+IF($E301&lt;&gt;"",VLOOKUP($E301,รายละเอียดการคิด!$B$15:$AW$257,38,0)*$I301,0)</f>
        <v>0</v>
      </c>
      <c r="L301" s="329">
        <f>IF($E301&lt;&gt;"",VLOOKUP($E301,รายละเอียดการคิด!$B$15:$AW$257,46,0)*$H301,0)+IF($E301&lt;&gt;"",VLOOKUP($E301,รายละเอียดการคิด!$B$15:$AW$257,47,0)*$I301,0)</f>
        <v>0</v>
      </c>
      <c r="M301" s="329"/>
      <c r="N301" s="329"/>
    </row>
    <row r="302" spans="5:14" x14ac:dyDescent="0.25">
      <c r="E302" s="126"/>
      <c r="F302" s="87"/>
      <c r="G302" s="87"/>
      <c r="H302" s="87"/>
      <c r="I302" s="158"/>
      <c r="J302" s="77">
        <f>IF($E302&lt;&gt;"",VLOOKUP($E302,รายละเอียดการคิด!$B$15:$AW$257,28,0)*$H302,0)+IF($E302&lt;&gt;"",VLOOKUP($E302,รายละเอียดการคิด!$B$15:$AW$257,29,0)*$I302,0)</f>
        <v>0</v>
      </c>
      <c r="K302" s="77">
        <f>IF($E302&lt;&gt;"",VLOOKUP($E302,รายละเอียดการคิด!$B$15:$AW$257,37,0)*$H302,0)+IF($E302&lt;&gt;"",VLOOKUP($E302,รายละเอียดการคิด!$B$15:$AW$257,38,0)*$I302,0)</f>
        <v>0</v>
      </c>
      <c r="L302" s="329">
        <f>IF($E302&lt;&gt;"",VLOOKUP($E302,รายละเอียดการคิด!$B$15:$AW$257,46,0)*$H302,0)+IF($E302&lt;&gt;"",VLOOKUP($E302,รายละเอียดการคิด!$B$15:$AW$257,47,0)*$I302,0)</f>
        <v>0</v>
      </c>
      <c r="M302" s="329"/>
      <c r="N302" s="329"/>
    </row>
    <row r="303" spans="5:14" x14ac:dyDescent="0.25">
      <c r="E303" s="126"/>
      <c r="F303" s="87"/>
      <c r="G303" s="87"/>
      <c r="H303" s="87"/>
      <c r="I303" s="158"/>
      <c r="J303" s="77">
        <f>IF($E303&lt;&gt;"",VLOOKUP($E303,รายละเอียดการคิด!$B$15:$AW$257,28,0)*$H303,0)+IF($E303&lt;&gt;"",VLOOKUP($E303,รายละเอียดการคิด!$B$15:$AW$257,29,0)*$I303,0)</f>
        <v>0</v>
      </c>
      <c r="K303" s="77">
        <f>IF($E303&lt;&gt;"",VLOOKUP($E303,รายละเอียดการคิด!$B$15:$AW$257,37,0)*$H303,0)+IF($E303&lt;&gt;"",VLOOKUP($E303,รายละเอียดการคิด!$B$15:$AW$257,38,0)*$I303,0)</f>
        <v>0</v>
      </c>
      <c r="L303" s="329">
        <f>IF($E303&lt;&gt;"",VLOOKUP($E303,รายละเอียดการคิด!$B$15:$AW$257,46,0)*$H303,0)+IF($E303&lt;&gt;"",VLOOKUP($E303,รายละเอียดการคิด!$B$15:$AW$257,47,0)*$I303,0)</f>
        <v>0</v>
      </c>
      <c r="M303" s="329"/>
      <c r="N303" s="329"/>
    </row>
    <row r="304" spans="5:14" x14ac:dyDescent="0.25">
      <c r="E304" s="126"/>
      <c r="F304" s="87"/>
      <c r="G304" s="87"/>
      <c r="H304" s="87"/>
      <c r="I304" s="158"/>
      <c r="J304" s="77">
        <f>IF($E304&lt;&gt;"",VLOOKUP($E304,รายละเอียดการคิด!$B$15:$AW$257,28,0)*$H304,0)+IF($E304&lt;&gt;"",VLOOKUP($E304,รายละเอียดการคิด!$B$15:$AW$257,29,0)*$I304,0)</f>
        <v>0</v>
      </c>
      <c r="K304" s="77">
        <f>IF($E304&lt;&gt;"",VLOOKUP($E304,รายละเอียดการคิด!$B$15:$AW$257,37,0)*$H304,0)+IF($E304&lt;&gt;"",VLOOKUP($E304,รายละเอียดการคิด!$B$15:$AW$257,38,0)*$I304,0)</f>
        <v>0</v>
      </c>
      <c r="L304" s="329">
        <f>IF($E304&lt;&gt;"",VLOOKUP($E304,รายละเอียดการคิด!$B$15:$AW$257,46,0)*$H304,0)+IF($E304&lt;&gt;"",VLOOKUP($E304,รายละเอียดการคิด!$B$15:$AW$257,47,0)*$I304,0)</f>
        <v>0</v>
      </c>
      <c r="M304" s="329"/>
      <c r="N304" s="329"/>
    </row>
    <row r="305" spans="5:14" x14ac:dyDescent="0.25">
      <c r="E305" s="126"/>
      <c r="F305" s="87"/>
      <c r="G305" s="87"/>
      <c r="H305" s="87"/>
      <c r="I305" s="158"/>
      <c r="J305" s="77">
        <f>IF($E305&lt;&gt;"",VLOOKUP($E305,รายละเอียดการคิด!$B$15:$AW$257,28,0)*$H305,0)+IF($E305&lt;&gt;"",VLOOKUP($E305,รายละเอียดการคิด!$B$15:$AW$257,29,0)*$I305,0)</f>
        <v>0</v>
      </c>
      <c r="K305" s="77">
        <f>IF($E305&lt;&gt;"",VLOOKUP($E305,รายละเอียดการคิด!$B$15:$AW$257,37,0)*$H305,0)+IF($E305&lt;&gt;"",VLOOKUP($E305,รายละเอียดการคิด!$B$15:$AW$257,38,0)*$I305,0)</f>
        <v>0</v>
      </c>
      <c r="L305" s="329">
        <f>IF($E305&lt;&gt;"",VLOOKUP($E305,รายละเอียดการคิด!$B$15:$AW$257,46,0)*$H305,0)+IF($E305&lt;&gt;"",VLOOKUP($E305,รายละเอียดการคิด!$B$15:$AW$257,47,0)*$I305,0)</f>
        <v>0</v>
      </c>
      <c r="M305" s="329"/>
      <c r="N305" s="329"/>
    </row>
    <row r="306" spans="5:14" x14ac:dyDescent="0.25">
      <c r="E306" s="126"/>
      <c r="F306" s="87"/>
      <c r="G306" s="87"/>
      <c r="H306" s="87"/>
      <c r="I306" s="158"/>
      <c r="J306" s="77">
        <f>IF($E306&lt;&gt;"",VLOOKUP($E306,รายละเอียดการคิด!$B$15:$AW$257,28,0)*$H306,0)+IF($E306&lt;&gt;"",VLOOKUP($E306,รายละเอียดการคิด!$B$15:$AW$257,29,0)*$I306,0)</f>
        <v>0</v>
      </c>
      <c r="K306" s="77">
        <f>IF($E306&lt;&gt;"",VLOOKUP($E306,รายละเอียดการคิด!$B$15:$AW$257,37,0)*$H306,0)+IF($E306&lt;&gt;"",VLOOKUP($E306,รายละเอียดการคิด!$B$15:$AW$257,38,0)*$I306,0)</f>
        <v>0</v>
      </c>
      <c r="L306" s="329">
        <f>IF($E306&lt;&gt;"",VLOOKUP($E306,รายละเอียดการคิด!$B$15:$AW$257,46,0)*$H306,0)+IF($E306&lt;&gt;"",VLOOKUP($E306,รายละเอียดการคิด!$B$15:$AW$257,47,0)*$I306,0)</f>
        <v>0</v>
      </c>
      <c r="M306" s="329"/>
      <c r="N306" s="329"/>
    </row>
    <row r="307" spans="5:14" x14ac:dyDescent="0.25">
      <c r="E307" s="126"/>
      <c r="F307" s="87"/>
      <c r="G307" s="87"/>
      <c r="H307" s="87"/>
      <c r="I307" s="158"/>
      <c r="J307" s="77">
        <f>IF($E307&lt;&gt;"",VLOOKUP($E307,รายละเอียดการคิด!$B$15:$AW$257,28,0)*$H307,0)+IF($E307&lt;&gt;"",VLOOKUP($E307,รายละเอียดการคิด!$B$15:$AW$257,29,0)*$I307,0)</f>
        <v>0</v>
      </c>
      <c r="K307" s="77">
        <f>IF($E307&lt;&gt;"",VLOOKUP($E307,รายละเอียดการคิด!$B$15:$AW$257,37,0)*$H307,0)+IF($E307&lt;&gt;"",VLOOKUP($E307,รายละเอียดการคิด!$B$15:$AW$257,38,0)*$I307,0)</f>
        <v>0</v>
      </c>
      <c r="L307" s="329">
        <f>IF($E307&lt;&gt;"",VLOOKUP($E307,รายละเอียดการคิด!$B$15:$AW$257,46,0)*$H307,0)+IF($E307&lt;&gt;"",VLOOKUP($E307,รายละเอียดการคิด!$B$15:$AW$257,47,0)*$I307,0)</f>
        <v>0</v>
      </c>
      <c r="M307" s="329"/>
      <c r="N307" s="329"/>
    </row>
    <row r="308" spans="5:14" x14ac:dyDescent="0.25">
      <c r="E308" s="126"/>
      <c r="F308" s="87"/>
      <c r="G308" s="87"/>
      <c r="H308" s="87"/>
      <c r="I308" s="158"/>
      <c r="J308" s="77">
        <f>IF($E308&lt;&gt;"",VLOOKUP($E308,รายละเอียดการคิด!$B$15:$AW$257,28,0)*$H308,0)+IF($E308&lt;&gt;"",VLOOKUP($E308,รายละเอียดการคิด!$B$15:$AW$257,29,0)*$I308,0)</f>
        <v>0</v>
      </c>
      <c r="K308" s="77">
        <f>IF($E308&lt;&gt;"",VLOOKUP($E308,รายละเอียดการคิด!$B$15:$AW$257,37,0)*$H308,0)+IF($E308&lt;&gt;"",VLOOKUP($E308,รายละเอียดการคิด!$B$15:$AW$257,38,0)*$I308,0)</f>
        <v>0</v>
      </c>
      <c r="L308" s="329">
        <f>IF($E308&lt;&gt;"",VLOOKUP($E308,รายละเอียดการคิด!$B$15:$AW$257,46,0)*$H308,0)+IF($E308&lt;&gt;"",VLOOKUP($E308,รายละเอียดการคิด!$B$15:$AW$257,47,0)*$I308,0)</f>
        <v>0</v>
      </c>
      <c r="M308" s="329"/>
      <c r="N308" s="329"/>
    </row>
    <row r="309" spans="5:14" x14ac:dyDescent="0.25">
      <c r="E309" s="126"/>
      <c r="F309" s="87"/>
      <c r="G309" s="87"/>
      <c r="H309" s="87"/>
      <c r="I309" s="158"/>
      <c r="J309" s="77">
        <f>IF($E309&lt;&gt;"",VLOOKUP($E309,รายละเอียดการคิด!$B$15:$AW$257,28,0)*$H309,0)+IF($E309&lt;&gt;"",VLOOKUP($E309,รายละเอียดการคิด!$B$15:$AW$257,29,0)*$I309,0)</f>
        <v>0</v>
      </c>
      <c r="K309" s="77">
        <f>IF($E309&lt;&gt;"",VLOOKUP($E309,รายละเอียดการคิด!$B$15:$AW$257,37,0)*$H309,0)+IF($E309&lt;&gt;"",VLOOKUP($E309,รายละเอียดการคิด!$B$15:$AW$257,38,0)*$I309,0)</f>
        <v>0</v>
      </c>
      <c r="L309" s="329">
        <f>IF($E309&lt;&gt;"",VLOOKUP($E309,รายละเอียดการคิด!$B$15:$AW$257,46,0)*$H309,0)+IF($E309&lt;&gt;"",VLOOKUP($E309,รายละเอียดการคิด!$B$15:$AW$257,47,0)*$I309,0)</f>
        <v>0</v>
      </c>
      <c r="M309" s="329"/>
      <c r="N309" s="329"/>
    </row>
    <row r="310" spans="5:14" x14ac:dyDescent="0.25">
      <c r="E310" s="126"/>
      <c r="F310" s="87"/>
      <c r="G310" s="87"/>
      <c r="H310" s="87"/>
      <c r="I310" s="158"/>
      <c r="J310" s="77">
        <f>IF($E310&lt;&gt;"",VLOOKUP($E310,รายละเอียดการคิด!$B$15:$AW$257,28,0)*$H310,0)+IF($E310&lt;&gt;"",VLOOKUP($E310,รายละเอียดการคิด!$B$15:$AW$257,29,0)*$I310,0)</f>
        <v>0</v>
      </c>
      <c r="K310" s="77">
        <f>IF($E310&lt;&gt;"",VLOOKUP($E310,รายละเอียดการคิด!$B$15:$AW$257,37,0)*$H310,0)+IF($E310&lt;&gt;"",VLOOKUP($E310,รายละเอียดการคิด!$B$15:$AW$257,38,0)*$I310,0)</f>
        <v>0</v>
      </c>
      <c r="L310" s="329">
        <f>IF($E310&lt;&gt;"",VLOOKUP($E310,รายละเอียดการคิด!$B$15:$AW$257,46,0)*$H310,0)+IF($E310&lt;&gt;"",VLOOKUP($E310,รายละเอียดการคิด!$B$15:$AW$257,47,0)*$I310,0)</f>
        <v>0</v>
      </c>
      <c r="M310" s="329"/>
      <c r="N310" s="329"/>
    </row>
    <row r="311" spans="5:14" x14ac:dyDescent="0.25">
      <c r="E311" s="126"/>
      <c r="F311" s="87"/>
      <c r="G311" s="87"/>
      <c r="H311" s="87"/>
      <c r="I311" s="158"/>
      <c r="J311" s="77">
        <f>IF($E311&lt;&gt;"",VLOOKUP($E311,รายละเอียดการคิด!$B$15:$AW$257,28,0)*$H311,0)+IF($E311&lt;&gt;"",VLOOKUP($E311,รายละเอียดการคิด!$B$15:$AW$257,29,0)*$I311,0)</f>
        <v>0</v>
      </c>
      <c r="K311" s="77">
        <f>IF($E311&lt;&gt;"",VLOOKUP($E311,รายละเอียดการคิด!$B$15:$AW$257,37,0)*$H311,0)+IF($E311&lt;&gt;"",VLOOKUP($E311,รายละเอียดการคิด!$B$15:$AW$257,38,0)*$I311,0)</f>
        <v>0</v>
      </c>
      <c r="L311" s="329">
        <f>IF($E311&lt;&gt;"",VLOOKUP($E311,รายละเอียดการคิด!$B$15:$AW$257,46,0)*$H311,0)+IF($E311&lt;&gt;"",VLOOKUP($E311,รายละเอียดการคิด!$B$15:$AW$257,47,0)*$I311,0)</f>
        <v>0</v>
      </c>
      <c r="M311" s="329"/>
      <c r="N311" s="329"/>
    </row>
    <row r="312" spans="5:14" x14ac:dyDescent="0.25">
      <c r="E312" s="126"/>
      <c r="F312" s="87"/>
      <c r="G312" s="87"/>
      <c r="H312" s="87"/>
      <c r="I312" s="158"/>
      <c r="J312" s="77">
        <f>IF($E312&lt;&gt;"",VLOOKUP($E312,รายละเอียดการคิด!$B$15:$AW$257,28,0)*$H312,0)+IF($E312&lt;&gt;"",VLOOKUP($E312,รายละเอียดการคิด!$B$15:$AW$257,29,0)*$I312,0)</f>
        <v>0</v>
      </c>
      <c r="K312" s="77">
        <f>IF($E312&lt;&gt;"",VLOOKUP($E312,รายละเอียดการคิด!$B$15:$AW$257,37,0)*$H312,0)+IF($E312&lt;&gt;"",VLOOKUP($E312,รายละเอียดการคิด!$B$15:$AW$257,38,0)*$I312,0)</f>
        <v>0</v>
      </c>
      <c r="L312" s="329">
        <f>IF($E312&lt;&gt;"",VLOOKUP($E312,รายละเอียดการคิด!$B$15:$AW$257,46,0)*$H312,0)+IF($E312&lt;&gt;"",VLOOKUP($E312,รายละเอียดการคิด!$B$15:$AW$257,47,0)*$I312,0)</f>
        <v>0</v>
      </c>
      <c r="M312" s="329"/>
      <c r="N312" s="329"/>
    </row>
    <row r="313" spans="5:14" x14ac:dyDescent="0.25">
      <c r="E313" s="126"/>
      <c r="F313" s="87"/>
      <c r="G313" s="87"/>
      <c r="H313" s="87"/>
      <c r="I313" s="158"/>
      <c r="J313" s="77">
        <f>IF($E313&lt;&gt;"",VLOOKUP($E313,รายละเอียดการคิด!$B$15:$AW$257,28,0)*$H313,0)+IF($E313&lt;&gt;"",VLOOKUP($E313,รายละเอียดการคิด!$B$15:$AW$257,29,0)*$I313,0)</f>
        <v>0</v>
      </c>
      <c r="K313" s="77">
        <f>IF($E313&lt;&gt;"",VLOOKUP($E313,รายละเอียดการคิด!$B$15:$AW$257,37,0)*$H313,0)+IF($E313&lt;&gt;"",VLOOKUP($E313,รายละเอียดการคิด!$B$15:$AW$257,38,0)*$I313,0)</f>
        <v>0</v>
      </c>
      <c r="L313" s="329">
        <f>IF($E313&lt;&gt;"",VLOOKUP($E313,รายละเอียดการคิด!$B$15:$AW$257,46,0)*$H313,0)+IF($E313&lt;&gt;"",VLOOKUP($E313,รายละเอียดการคิด!$B$15:$AW$257,47,0)*$I313,0)</f>
        <v>0</v>
      </c>
      <c r="M313" s="329"/>
      <c r="N313" s="329"/>
    </row>
  </sheetData>
  <sheetProtection formatCells="0" formatColumns="0" formatRows="0" insertColumns="0" insertRows="0" insertHyperlinks="0" deleteColumns="0" deleteRows="0" sort="0" autoFilter="0" pivotTables="0"/>
  <mergeCells count="166">
    <mergeCell ref="L309:N309"/>
    <mergeCell ref="L310:N310"/>
    <mergeCell ref="L311:N311"/>
    <mergeCell ref="L312:N312"/>
    <mergeCell ref="L313:N313"/>
    <mergeCell ref="L300:N300"/>
    <mergeCell ref="L301:N301"/>
    <mergeCell ref="L302:N302"/>
    <mergeCell ref="L303:N303"/>
    <mergeCell ref="L304:N304"/>
    <mergeCell ref="L305:N305"/>
    <mergeCell ref="L306:N306"/>
    <mergeCell ref="L307:N307"/>
    <mergeCell ref="L308:N308"/>
    <mergeCell ref="L291:N291"/>
    <mergeCell ref="L292:N292"/>
    <mergeCell ref="L293:N293"/>
    <mergeCell ref="L294:N294"/>
    <mergeCell ref="L295:N295"/>
    <mergeCell ref="L296:N296"/>
    <mergeCell ref="L297:N297"/>
    <mergeCell ref="L298:N298"/>
    <mergeCell ref="L299:N299"/>
    <mergeCell ref="L282:N282"/>
    <mergeCell ref="L283:N283"/>
    <mergeCell ref="L284:N284"/>
    <mergeCell ref="L285:N285"/>
    <mergeCell ref="L286:N286"/>
    <mergeCell ref="L287:N287"/>
    <mergeCell ref="L288:N288"/>
    <mergeCell ref="L289:N289"/>
    <mergeCell ref="L290:N290"/>
    <mergeCell ref="L273:N273"/>
    <mergeCell ref="L274:N274"/>
    <mergeCell ref="L275:N275"/>
    <mergeCell ref="L276:N276"/>
    <mergeCell ref="L277:N277"/>
    <mergeCell ref="L278:N278"/>
    <mergeCell ref="L279:N279"/>
    <mergeCell ref="L280:N280"/>
    <mergeCell ref="L281:N281"/>
    <mergeCell ref="L264:N264"/>
    <mergeCell ref="L265:N265"/>
    <mergeCell ref="L266:N266"/>
    <mergeCell ref="L267:N267"/>
    <mergeCell ref="L268:N268"/>
    <mergeCell ref="L269:N269"/>
    <mergeCell ref="L270:N270"/>
    <mergeCell ref="L271:N271"/>
    <mergeCell ref="L272:N272"/>
    <mergeCell ref="L255:N255"/>
    <mergeCell ref="L256:N256"/>
    <mergeCell ref="L257:N257"/>
    <mergeCell ref="L258:N258"/>
    <mergeCell ref="L259:N259"/>
    <mergeCell ref="L260:N260"/>
    <mergeCell ref="L261:N261"/>
    <mergeCell ref="L262:N262"/>
    <mergeCell ref="L263:N263"/>
    <mergeCell ref="AQ4:AX4"/>
    <mergeCell ref="J2:K2"/>
    <mergeCell ref="A162:D162"/>
    <mergeCell ref="F4:F5"/>
    <mergeCell ref="I4:I5"/>
    <mergeCell ref="E4:E5"/>
    <mergeCell ref="L4:AP4"/>
    <mergeCell ref="J4:K4"/>
    <mergeCell ref="G4:G5"/>
    <mergeCell ref="H4:H5"/>
    <mergeCell ref="L176:N176"/>
    <mergeCell ref="L177:N177"/>
    <mergeCell ref="L178:N178"/>
    <mergeCell ref="L179:N179"/>
    <mergeCell ref="L180:N180"/>
    <mergeCell ref="L163:N163"/>
    <mergeCell ref="A1:D1"/>
    <mergeCell ref="A4:A5"/>
    <mergeCell ref="B4:B5"/>
    <mergeCell ref="C4:C5"/>
    <mergeCell ref="D4:D5"/>
    <mergeCell ref="L186:N186"/>
    <mergeCell ref="L187:N187"/>
    <mergeCell ref="L188:N188"/>
    <mergeCell ref="L189:N189"/>
    <mergeCell ref="L190:N190"/>
    <mergeCell ref="L181:N181"/>
    <mergeCell ref="L182:N182"/>
    <mergeCell ref="L183:N183"/>
    <mergeCell ref="L184:N184"/>
    <mergeCell ref="L185:N185"/>
    <mergeCell ref="L196:N196"/>
    <mergeCell ref="L197:N197"/>
    <mergeCell ref="L198:N198"/>
    <mergeCell ref="L199:N199"/>
    <mergeCell ref="L200:N200"/>
    <mergeCell ref="L191:N191"/>
    <mergeCell ref="L192:N192"/>
    <mergeCell ref="L193:N193"/>
    <mergeCell ref="L194:N194"/>
    <mergeCell ref="L195:N195"/>
    <mergeCell ref="L206:N206"/>
    <mergeCell ref="L207:N207"/>
    <mergeCell ref="L208:N208"/>
    <mergeCell ref="L209:N209"/>
    <mergeCell ref="L210:N210"/>
    <mergeCell ref="L201:N201"/>
    <mergeCell ref="L202:N202"/>
    <mergeCell ref="L203:N203"/>
    <mergeCell ref="L204:N204"/>
    <mergeCell ref="L205:N205"/>
    <mergeCell ref="L216:N216"/>
    <mergeCell ref="L217:N217"/>
    <mergeCell ref="L218:N218"/>
    <mergeCell ref="L219:N219"/>
    <mergeCell ref="L220:N220"/>
    <mergeCell ref="L211:N211"/>
    <mergeCell ref="L212:N212"/>
    <mergeCell ref="L213:N213"/>
    <mergeCell ref="L214:N214"/>
    <mergeCell ref="L215:N215"/>
    <mergeCell ref="L226:N226"/>
    <mergeCell ref="L227:N227"/>
    <mergeCell ref="L228:N228"/>
    <mergeCell ref="L229:N229"/>
    <mergeCell ref="L230:N230"/>
    <mergeCell ref="L221:N221"/>
    <mergeCell ref="L222:N222"/>
    <mergeCell ref="L223:N223"/>
    <mergeCell ref="L224:N224"/>
    <mergeCell ref="L225:N225"/>
    <mergeCell ref="L244:N244"/>
    <mergeCell ref="L245:N245"/>
    <mergeCell ref="L236:N236"/>
    <mergeCell ref="L237:N237"/>
    <mergeCell ref="L238:N238"/>
    <mergeCell ref="L239:N239"/>
    <mergeCell ref="L240:N240"/>
    <mergeCell ref="L231:N231"/>
    <mergeCell ref="L232:N232"/>
    <mergeCell ref="L233:N233"/>
    <mergeCell ref="L234:N234"/>
    <mergeCell ref="L235:N235"/>
    <mergeCell ref="L251:N251"/>
    <mergeCell ref="L252:N252"/>
    <mergeCell ref="L253:N253"/>
    <mergeCell ref="L254:N254"/>
    <mergeCell ref="L164:N164"/>
    <mergeCell ref="L165:N165"/>
    <mergeCell ref="L166:N166"/>
    <mergeCell ref="L167:N167"/>
    <mergeCell ref="L168:N168"/>
    <mergeCell ref="L169:N169"/>
    <mergeCell ref="L170:N170"/>
    <mergeCell ref="L171:N171"/>
    <mergeCell ref="L172:N172"/>
    <mergeCell ref="L173:N173"/>
    <mergeCell ref="L174:N174"/>
    <mergeCell ref="L175:N175"/>
    <mergeCell ref="L246:N246"/>
    <mergeCell ref="L247:N247"/>
    <mergeCell ref="L248:N248"/>
    <mergeCell ref="L249:N249"/>
    <mergeCell ref="L250:N250"/>
    <mergeCell ref="L241:N241"/>
    <mergeCell ref="L242:N242"/>
    <mergeCell ref="L243:N243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5:K18 J20:K2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20"/>
  <sheetViews>
    <sheetView zoomScale="98" zoomScaleNormal="98" workbookViewId="0">
      <selection activeCell="M3" sqref="M3"/>
    </sheetView>
  </sheetViews>
  <sheetFormatPr defaultRowHeight="13.2" x14ac:dyDescent="0.25"/>
  <cols>
    <col min="1" max="1" width="22.109375" style="121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59" t="s">
        <v>2</v>
      </c>
      <c r="B1" s="362" t="s">
        <v>18</v>
      </c>
      <c r="C1" s="365" t="s">
        <v>38</v>
      </c>
      <c r="D1" s="371" t="s">
        <v>42</v>
      </c>
      <c r="E1" s="368" t="s">
        <v>67</v>
      </c>
      <c r="F1" s="369"/>
      <c r="G1" s="369"/>
      <c r="H1" s="370"/>
      <c r="I1" s="356" t="s">
        <v>68</v>
      </c>
      <c r="J1" s="357"/>
      <c r="K1" s="357"/>
      <c r="L1" s="358"/>
      <c r="M1" s="356" t="s">
        <v>69</v>
      </c>
      <c r="N1" s="357"/>
      <c r="O1" s="357"/>
      <c r="P1" s="358"/>
    </row>
    <row r="2" spans="1:16" s="23" customFormat="1" ht="15" customHeight="1" x14ac:dyDescent="0.25">
      <c r="A2" s="360"/>
      <c r="B2" s="363"/>
      <c r="C2" s="366"/>
      <c r="D2" s="372"/>
      <c r="E2" s="374" t="s">
        <v>98</v>
      </c>
      <c r="F2" s="375"/>
      <c r="G2" s="375"/>
      <c r="H2" s="376"/>
      <c r="I2" s="353" t="s">
        <v>98</v>
      </c>
      <c r="J2" s="354"/>
      <c r="K2" s="354"/>
      <c r="L2" s="355"/>
      <c r="M2" s="353" t="s">
        <v>98</v>
      </c>
      <c r="N2" s="354"/>
      <c r="O2" s="354"/>
      <c r="P2" s="355"/>
    </row>
    <row r="3" spans="1:16" s="23" customFormat="1" ht="13.8" customHeight="1" x14ac:dyDescent="0.25">
      <c r="A3" s="361"/>
      <c r="B3" s="364"/>
      <c r="C3" s="367"/>
      <c r="D3" s="373"/>
      <c r="E3" s="118" t="s">
        <v>40</v>
      </c>
      <c r="F3" s="118" t="s">
        <v>58</v>
      </c>
      <c r="G3" s="118" t="s">
        <v>39</v>
      </c>
      <c r="H3" s="118" t="s">
        <v>63</v>
      </c>
      <c r="I3" s="32" t="s">
        <v>40</v>
      </c>
      <c r="J3" s="32" t="s">
        <v>58</v>
      </c>
      <c r="K3" s="32" t="s">
        <v>39</v>
      </c>
      <c r="L3" s="32" t="s">
        <v>63</v>
      </c>
      <c r="M3" s="32" t="s">
        <v>40</v>
      </c>
      <c r="N3" s="32" t="s">
        <v>58</v>
      </c>
      <c r="O3" s="32" t="s">
        <v>39</v>
      </c>
      <c r="P3" s="32" t="s">
        <v>63</v>
      </c>
    </row>
    <row r="4" spans="1:16" s="6" customFormat="1" ht="16.8" customHeight="1" x14ac:dyDescent="0.25">
      <c r="A4" s="258" t="s">
        <v>13</v>
      </c>
      <c r="B4" s="257">
        <v>0.7</v>
      </c>
      <c r="C4" s="115">
        <v>380000</v>
      </c>
      <c r="D4" s="178">
        <v>0</v>
      </c>
      <c r="E4" s="177">
        <v>0</v>
      </c>
      <c r="F4" s="177">
        <v>0.03</v>
      </c>
      <c r="G4" s="177">
        <v>0.04</v>
      </c>
      <c r="H4" s="178">
        <v>0.05</v>
      </c>
      <c r="I4" s="177">
        <v>0</v>
      </c>
      <c r="J4" s="177">
        <v>0.03</v>
      </c>
      <c r="K4" s="177">
        <v>0.04</v>
      </c>
      <c r="L4" s="198">
        <v>0.05</v>
      </c>
      <c r="M4" s="177">
        <v>0</v>
      </c>
      <c r="N4" s="177">
        <v>0.03</v>
      </c>
      <c r="O4" s="177">
        <v>0.04</v>
      </c>
      <c r="P4" s="198">
        <v>0.05</v>
      </c>
    </row>
    <row r="5" spans="1:16" s="6" customFormat="1" ht="16.8" customHeight="1" x14ac:dyDescent="0.25">
      <c r="A5" s="259" t="s">
        <v>7</v>
      </c>
      <c r="B5" s="277"/>
      <c r="C5" s="253">
        <v>0.01</v>
      </c>
      <c r="D5" s="261"/>
      <c r="E5" s="351" t="s">
        <v>85</v>
      </c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2"/>
    </row>
    <row r="6" spans="1:16" s="117" customFormat="1" ht="16.8" customHeight="1" x14ac:dyDescent="0.25">
      <c r="A6" s="260" t="s">
        <v>14</v>
      </c>
      <c r="B6" s="119"/>
      <c r="C6" s="137"/>
      <c r="D6" s="116">
        <v>0</v>
      </c>
      <c r="E6" s="119"/>
      <c r="F6" s="119"/>
      <c r="G6" s="109">
        <v>2.5000000000000001E-3</v>
      </c>
      <c r="H6" s="119"/>
      <c r="I6" s="119"/>
      <c r="J6" s="119"/>
      <c r="K6" s="109">
        <v>2.5000000000000001E-3</v>
      </c>
      <c r="L6" s="119"/>
      <c r="M6" s="119"/>
      <c r="N6" s="119"/>
      <c r="O6" s="109">
        <v>2.5000000000000001E-3</v>
      </c>
      <c r="P6" s="119"/>
    </row>
    <row r="7" spans="1:16" s="117" customFormat="1" ht="16.8" customHeight="1" x14ac:dyDescent="0.25">
      <c r="A7" s="259" t="s">
        <v>6</v>
      </c>
      <c r="B7" s="33">
        <v>0.5</v>
      </c>
      <c r="C7" s="137"/>
      <c r="D7" s="116">
        <v>0</v>
      </c>
      <c r="E7" s="119"/>
      <c r="F7" s="119"/>
      <c r="G7" s="109">
        <v>5.0000000000000001E-3</v>
      </c>
      <c r="H7" s="119"/>
      <c r="I7" s="119"/>
      <c r="J7" s="119"/>
      <c r="K7" s="109">
        <v>5.0000000000000001E-3</v>
      </c>
      <c r="L7" s="119"/>
      <c r="M7" s="119"/>
      <c r="N7" s="119"/>
      <c r="O7" s="109">
        <v>5.0000000000000001E-3</v>
      </c>
      <c r="P7" s="119"/>
    </row>
    <row r="8" spans="1:16" s="6" customFormat="1" ht="19.2" customHeight="1" x14ac:dyDescent="0.25">
      <c r="A8" s="120" t="s">
        <v>74</v>
      </c>
      <c r="B8" s="131"/>
      <c r="C8" s="132"/>
      <c r="F8" s="135">
        <v>10000</v>
      </c>
      <c r="G8" s="132" t="s">
        <v>87</v>
      </c>
      <c r="H8" s="132"/>
      <c r="I8" s="133"/>
      <c r="J8" s="133"/>
      <c r="K8" s="133"/>
      <c r="L8" s="133"/>
      <c r="M8" s="134"/>
      <c r="N8" s="134"/>
      <c r="O8" s="134"/>
      <c r="P8" s="132"/>
    </row>
    <row r="9" spans="1:16" s="152" customFormat="1" x14ac:dyDescent="0.25">
      <c r="A9" s="148"/>
      <c r="B9" s="149"/>
      <c r="C9" s="133"/>
      <c r="D9" s="150"/>
      <c r="E9" s="133"/>
      <c r="F9" s="133"/>
      <c r="G9" s="133"/>
      <c r="H9" s="133"/>
      <c r="I9" s="133"/>
      <c r="J9" s="133"/>
      <c r="K9" s="133"/>
      <c r="L9" s="133"/>
      <c r="M9" s="151"/>
      <c r="N9" s="151"/>
      <c r="O9" s="151"/>
      <c r="P9" s="133"/>
    </row>
    <row r="10" spans="1:16" s="152" customFormat="1" x14ac:dyDescent="0.25">
      <c r="A10" s="148" t="s">
        <v>76</v>
      </c>
      <c r="B10" s="149"/>
      <c r="C10" s="133"/>
      <c r="D10" s="150"/>
      <c r="E10" s="133"/>
      <c r="F10" s="133"/>
      <c r="G10" s="133"/>
      <c r="H10" s="133"/>
      <c r="I10" s="133"/>
      <c r="J10" s="133"/>
      <c r="K10" s="133"/>
      <c r="L10" s="133"/>
      <c r="M10" s="151"/>
      <c r="N10" s="151"/>
      <c r="O10" s="151"/>
      <c r="P10" s="133"/>
    </row>
    <row r="11" spans="1:16" s="152" customFormat="1" x14ac:dyDescent="0.25">
      <c r="A11" s="148" t="s">
        <v>75</v>
      </c>
      <c r="B11" s="149"/>
      <c r="C11" s="133"/>
      <c r="D11" s="150"/>
      <c r="E11" s="133"/>
      <c r="F11" s="133"/>
      <c r="G11" s="133"/>
      <c r="H11" s="133"/>
      <c r="I11" s="133"/>
      <c r="J11" s="133"/>
      <c r="K11" s="133"/>
      <c r="L11" s="133"/>
      <c r="M11" s="151"/>
      <c r="N11" s="151"/>
      <c r="O11" s="151"/>
      <c r="P11" s="133"/>
    </row>
    <row r="12" spans="1:16" s="152" customFormat="1" x14ac:dyDescent="0.25">
      <c r="A12" s="262" t="s">
        <v>77</v>
      </c>
      <c r="B12" s="149"/>
      <c r="C12" s="133"/>
      <c r="D12" s="150"/>
      <c r="E12" s="133"/>
      <c r="F12" s="133"/>
      <c r="G12" s="133"/>
      <c r="H12" s="133"/>
      <c r="I12" s="133"/>
      <c r="J12" s="133"/>
      <c r="K12" s="133"/>
      <c r="L12" s="133"/>
      <c r="M12" s="151"/>
      <c r="N12" s="151"/>
      <c r="O12" s="151"/>
      <c r="P12" s="133"/>
    </row>
    <row r="13" spans="1:16" s="152" customFormat="1" x14ac:dyDescent="0.25">
      <c r="A13" s="262"/>
      <c r="B13" s="149"/>
      <c r="C13" s="133"/>
      <c r="D13" s="150"/>
      <c r="E13" s="133"/>
      <c r="F13" s="133"/>
      <c r="G13" s="133"/>
      <c r="H13" s="133"/>
      <c r="I13" s="133"/>
      <c r="J13" s="133"/>
      <c r="K13" s="133"/>
      <c r="L13" s="133"/>
      <c r="M13" s="151"/>
      <c r="N13" s="151"/>
      <c r="O13" s="151"/>
      <c r="P13" s="133"/>
    </row>
    <row r="14" spans="1:16" x14ac:dyDescent="0.25">
      <c r="A14" s="120" t="s">
        <v>41</v>
      </c>
    </row>
    <row r="15" spans="1:16" x14ac:dyDescent="0.25">
      <c r="A15" s="120" t="s">
        <v>96</v>
      </c>
    </row>
    <row r="16" spans="1:16" x14ac:dyDescent="0.25">
      <c r="A16" s="120" t="s">
        <v>78</v>
      </c>
    </row>
    <row r="17" spans="1:1" x14ac:dyDescent="0.25">
      <c r="A17" s="120" t="s">
        <v>19</v>
      </c>
    </row>
    <row r="18" spans="1:1" x14ac:dyDescent="0.25">
      <c r="A18" s="120" t="s">
        <v>20</v>
      </c>
    </row>
    <row r="19" spans="1:1" x14ac:dyDescent="0.25">
      <c r="A19" s="120" t="s">
        <v>21</v>
      </c>
    </row>
    <row r="20" spans="1:1" x14ac:dyDescent="0.25">
      <c r="A20" s="120" t="s">
        <v>22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2021-10-29T08:28:03Z</dcterms:modified>
</cp:coreProperties>
</file>